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KolinPisKan - Kolín - uli..." sheetId="2" r:id="rId2"/>
    <sheet name="KolinPisKanVON - Kolín - 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'KolinPisKan - Kolín - uli...'!$C$87:$K$349</definedName>
    <definedName name="_xlnm.Print_Area" localSheetId="1">'KolinPisKan - Kolín - uli...'!$C$4:$J$36,'KolinPisKan - Kolín - uli...'!$C$42:$J$69,'KolinPisKan - Kolín - uli...'!$C$75:$K$349</definedName>
    <definedName name="_xlnm.Print_Titles" localSheetId="1">'KolinPisKan - Kolín - uli...'!$87:$87</definedName>
    <definedName name="_xlnm._FilterDatabase" localSheetId="2" hidden="1">'KolinPisKanVON - Kolín - ...'!$C$77:$K$94</definedName>
    <definedName name="_xlnm.Print_Area" localSheetId="2">'KolinPisKanVON - Kolín - ...'!$C$4:$J$36,'KolinPisKanVON - Kolín - ...'!$C$42:$J$59,'KolinPisKanVON - Kolín - ...'!$C$65:$K$94</definedName>
    <definedName name="_xlnm.Print_Titles" localSheetId="2">'KolinPisKanVON - Kolín - ...'!$77:$77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E81"/>
  <c r="J30"/>
  <c i="1" r="AV53"/>
  <c i="3" r="F30"/>
  <c i="1" r="AZ53"/>
  <c i="3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2"/>
  <c r="AX52"/>
  <c i="2"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T340"/>
  <c r="T339"/>
  <c r="R341"/>
  <c r="R340"/>
  <c r="R339"/>
  <c r="P341"/>
  <c r="P340"/>
  <c r="P339"/>
  <c r="BK341"/>
  <c r="BK340"/>
  <c r="J340"/>
  <c r="BK339"/>
  <c r="J339"/>
  <c r="J341"/>
  <c r="BE341"/>
  <c r="J68"/>
  <c r="J67"/>
  <c r="BI338"/>
  <c r="BH338"/>
  <c r="BG338"/>
  <c r="BF338"/>
  <c r="T338"/>
  <c r="R338"/>
  <c r="P338"/>
  <c r="BK338"/>
  <c r="J338"/>
  <c r="BE338"/>
  <c r="BI337"/>
  <c r="BH337"/>
  <c r="BG337"/>
  <c r="BF337"/>
  <c r="T337"/>
  <c r="T336"/>
  <c r="R337"/>
  <c r="R336"/>
  <c r="P337"/>
  <c r="P336"/>
  <c r="BK337"/>
  <c r="BK336"/>
  <c r="J336"/>
  <c r="J337"/>
  <c r="BE337"/>
  <c r="J66"/>
  <c r="BI334"/>
  <c r="BH334"/>
  <c r="BG334"/>
  <c r="BF334"/>
  <c r="T334"/>
  <c r="T333"/>
  <c r="R334"/>
  <c r="R333"/>
  <c r="P334"/>
  <c r="P333"/>
  <c r="BK334"/>
  <c r="BK333"/>
  <c r="J333"/>
  <c r="J334"/>
  <c r="BE334"/>
  <c r="J65"/>
  <c r="BI330"/>
  <c r="BH330"/>
  <c r="BG330"/>
  <c r="BF330"/>
  <c r="T330"/>
  <c r="T329"/>
  <c r="R330"/>
  <c r="R329"/>
  <c r="P330"/>
  <c r="P329"/>
  <c r="BK330"/>
  <c r="BK329"/>
  <c r="J329"/>
  <c r="J330"/>
  <c r="BE330"/>
  <c r="J64"/>
  <c r="BI327"/>
  <c r="BH327"/>
  <c r="BG327"/>
  <c r="BF327"/>
  <c r="T327"/>
  <c r="R327"/>
  <c r="P327"/>
  <c r="BK327"/>
  <c r="J327"/>
  <c r="BE327"/>
  <c r="BI326"/>
  <c r="BH326"/>
  <c r="BG326"/>
  <c r="BF326"/>
  <c r="T326"/>
  <c r="T325"/>
  <c r="R326"/>
  <c r="R325"/>
  <c r="P326"/>
  <c r="P325"/>
  <c r="BK326"/>
  <c r="BK325"/>
  <c r="J325"/>
  <c r="J326"/>
  <c r="BE326"/>
  <c r="J63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298"/>
  <c r="BH298"/>
  <c r="BG298"/>
  <c r="BF298"/>
  <c r="T298"/>
  <c r="R298"/>
  <c r="P298"/>
  <c r="BK298"/>
  <c r="J298"/>
  <c r="BE298"/>
  <c r="BI294"/>
  <c r="BH294"/>
  <c r="BG294"/>
  <c r="BF294"/>
  <c r="T294"/>
  <c r="R294"/>
  <c r="P294"/>
  <c r="BK294"/>
  <c r="J294"/>
  <c r="BE294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T232"/>
  <c r="R233"/>
  <c r="R232"/>
  <c r="P233"/>
  <c r="P232"/>
  <c r="BK233"/>
  <c r="BK232"/>
  <c r="J232"/>
  <c r="J233"/>
  <c r="BE233"/>
  <c r="J62"/>
  <c r="BI224"/>
  <c r="BH224"/>
  <c r="BG224"/>
  <c r="BF224"/>
  <c r="T224"/>
  <c r="T223"/>
  <c r="R224"/>
  <c r="R223"/>
  <c r="P224"/>
  <c r="P223"/>
  <c r="BK224"/>
  <c r="BK223"/>
  <c r="J223"/>
  <c r="J224"/>
  <c r="BE224"/>
  <c r="J61"/>
  <c r="BI213"/>
  <c r="BH213"/>
  <c r="BG213"/>
  <c r="BF213"/>
  <c r="T213"/>
  <c r="T212"/>
  <c r="R213"/>
  <c r="R212"/>
  <c r="P213"/>
  <c r="P212"/>
  <c r="BK213"/>
  <c r="BK212"/>
  <c r="J212"/>
  <c r="J213"/>
  <c r="BE213"/>
  <c r="J60"/>
  <c r="BI208"/>
  <c r="BH208"/>
  <c r="BG208"/>
  <c r="BF208"/>
  <c r="T208"/>
  <c r="T207"/>
  <c r="R208"/>
  <c r="R207"/>
  <c r="P208"/>
  <c r="P207"/>
  <c r="BK208"/>
  <c r="BK207"/>
  <c r="J207"/>
  <c r="J208"/>
  <c r="BE208"/>
  <c r="J59"/>
  <c r="BI205"/>
  <c r="BH205"/>
  <c r="BG205"/>
  <c r="BF205"/>
  <c r="T205"/>
  <c r="R205"/>
  <c r="P205"/>
  <c r="BK205"/>
  <c r="J205"/>
  <c r="BE205"/>
  <c r="BI196"/>
  <c r="BH196"/>
  <c r="BG196"/>
  <c r="BF196"/>
  <c r="T196"/>
  <c r="R196"/>
  <c r="P196"/>
  <c r="BK196"/>
  <c r="J196"/>
  <c r="BE196"/>
  <c r="BI184"/>
  <c r="BH184"/>
  <c r="BG184"/>
  <c r="BF184"/>
  <c r="T184"/>
  <c r="R184"/>
  <c r="P184"/>
  <c r="BK184"/>
  <c r="J184"/>
  <c r="BE18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49"/>
  <c r="BH149"/>
  <c r="BG149"/>
  <c r="BF149"/>
  <c r="T149"/>
  <c r="R149"/>
  <c r="P149"/>
  <c r="BK149"/>
  <c r="J149"/>
  <c r="BE149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26"/>
  <c r="BH126"/>
  <c r="BG126"/>
  <c r="BF126"/>
  <c r="T126"/>
  <c r="R126"/>
  <c r="P126"/>
  <c r="BK126"/>
  <c r="J126"/>
  <c r="BE126"/>
  <c r="BI114"/>
  <c r="BH114"/>
  <c r="BG114"/>
  <c r="BF114"/>
  <c r="T114"/>
  <c r="R114"/>
  <c r="P114"/>
  <c r="BK114"/>
  <c r="J114"/>
  <c r="BE114"/>
  <c r="BI105"/>
  <c r="BH105"/>
  <c r="BG105"/>
  <c r="BF105"/>
  <c r="T105"/>
  <c r="R105"/>
  <c r="P105"/>
  <c r="BK105"/>
  <c r="J105"/>
  <c r="BE10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4"/>
  <c i="1" r="BD52"/>
  <c i="2" r="BH91"/>
  <c r="F33"/>
  <c i="1" r="BC52"/>
  <c i="2" r="BG91"/>
  <c r="F32"/>
  <c i="1" r="BB52"/>
  <c i="2" r="BF91"/>
  <c r="J31"/>
  <c i="1" r="AW52"/>
  <c i="2" r="F31"/>
  <c i="1" r="BA52"/>
  <c i="2" r="T91"/>
  <c r="T90"/>
  <c r="T89"/>
  <c r="T88"/>
  <c r="R91"/>
  <c r="R90"/>
  <c r="R89"/>
  <c r="R88"/>
  <c r="P91"/>
  <c r="P90"/>
  <c r="P89"/>
  <c r="P88"/>
  <c i="1" r="AU52"/>
  <c i="2" r="BK91"/>
  <c r="BK90"/>
  <c r="J90"/>
  <c r="BK89"/>
  <c r="J89"/>
  <c r="BK88"/>
  <c r="J88"/>
  <c r="J56"/>
  <c r="J27"/>
  <c i="1" r="AG52"/>
  <c i="2" r="J91"/>
  <c r="BE91"/>
  <c r="J30"/>
  <c i="1" r="AV52"/>
  <c i="2" r="F30"/>
  <c i="1" r="AZ52"/>
  <c i="2" r="J58"/>
  <c r="J57"/>
  <c r="J84"/>
  <c r="F84"/>
  <c r="F82"/>
  <c r="E80"/>
  <c r="J51"/>
  <c r="F51"/>
  <c r="F49"/>
  <c r="E47"/>
  <c r="J36"/>
  <c r="J18"/>
  <c r="E18"/>
  <c r="F85"/>
  <c r="F52"/>
  <c r="J17"/>
  <c r="J12"/>
  <c r="J82"/>
  <c r="J49"/>
  <c r="E7"/>
  <c r="E7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<sst xmlns="http://schemas.openxmlformats.org/spreadsheetml/2006/main">
  <si>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</si>
  <si>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</si>
  <si>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</si>
  <si>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</si>
  <si>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</si>
  <si>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</si>
  <si>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</si>
  <si>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{22bda51a-ce1d-4780-a7d8-c9db6c19cc65}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</si>
  <si>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</si>
  <si>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</si>
  <si>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</si>
  <si>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</si>
  <si>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</si>
  <si>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</si>
  <si>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</si>
  <si>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</si>
  <si>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KolinPisKan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</si>
  <si>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</si>
  <si>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</si>
  <si>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Kolín-ulice Písečná - rekonstrukce komunikace a kanalizace</t>
  </si>
  <si>
    <t>KSO:</t>
  </si>
  <si>
    <t>827 2</t>
  </si>
  <si>
    <t>CC-CZ:</t>
  </si>
  <si>
    <t/>
  </si>
  <si>
    <t>Místo:</t>
  </si>
  <si>
    <t>Kolín</t>
  </si>
  <si>
    <t>Datum:</t>
  </si>
  <si>
    <t>23. 3. 2018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</si>
  <si>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</si>
  <si>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</si>
  <si>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</si>
  <si>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</si>
  <si>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</si>
  <si>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</si>
  <si>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</si>
  <si>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Vodárenská společnost Chrudim, a.s.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</si>
  <si>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</si>
  <si>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</si>
  <si>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</si>
  <si>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</si>
  <si>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</si>
  <si>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</si>
  <si>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</si>
  <si>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</si>
  <si>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</si>
  <si>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</si>
  <si>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</si>
  <si>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</si>
  <si>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</si>
  <si>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</si>
  <si>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</si>
  <si>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</si>
  <si>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</si>
  <si>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</si>
  <si>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</si>
  <si>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</si>
  <si>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</si>
  <si>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</si>
  <si>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</si>
  <si>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</si>
  <si>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</si>
  <si>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</si>
  <si>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</si>
  <si>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</si>
  <si>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</si>
  <si>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</si>
  <si>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</si>
  <si>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</si>
  <si>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</si>
  <si>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</si>
  <si>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</si>
  <si>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</si>
  <si>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</si>
  <si>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</si>
  <si>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</si>
  <si>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</si>
  <si>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</si>
  <si>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Kolín - ulice Písečná . rekonstrukce komunikace a kanalizace</t>
  </si>
  <si>
    <t>ING</t>
  </si>
  <si>
    <t>1</t>
  </si>
  <si>
    <t>{d8e960d1-6565-4315-8597-19a6e5df4c9d}</t>
  </si>
  <si>
    <t>2</t>
  </si>
  <si>
    <t>KolinPisKanVON</t>
  </si>
  <si>
    <t>Kolín - ulice Písečná - rekonstrukce komunikace a kanalizace</t>
  </si>
  <si>
    <t>VON</t>
  </si>
  <si>
    <t>{ad2c11a1-ccc6-4c56-878d-dc74f935edba}</t>
  </si>
  <si>
    <t>1) Krycí list soupisu</t>
  </si>
  <si>
    <t>2) Rekapitulace</t>
  </si>
  <si>
    <t>3) Soupis prací</t>
  </si>
  <si>
    <t>Zpět na list:</t>
  </si>
  <si>
    <t>Rekapitulace stavby</t>
  </si>
  <si>
    <t>hlryh</t>
  </si>
  <si>
    <t>hloubení rýh</t>
  </si>
  <si>
    <t>498,658</t>
  </si>
  <si>
    <t>KRYCÍ LIST SOUPISU</t>
  </si>
  <si>
    <t>Objekt:</t>
  </si>
  <si>
    <t>KolinPisKan - Kolín - ulice Písečná . rekonstrukce komunikace a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</si>
  <si>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</si>
  <si>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</si>
  <si>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</si>
  <si>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</si>
  <si>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</si>
  <si>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</si>
  <si>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</si>
  <si>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</si>
  <si>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</si>
  <si>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</si>
  <si>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</si>
  <si>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</si>
  <si>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</si>
  <si>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</si>
  <si>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</si>
  <si>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</si>
  <si>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</si>
  <si>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</si>
  <si>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</si>
  <si>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</si>
  <si>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</si>
  <si>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</si>
  <si>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</si>
  <si>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</si>
  <si>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</si>
  <si>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</si>
  <si>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</si>
  <si>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</si>
  <si>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</si>
  <si>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</si>
  <si>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</si>
  <si>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</si>
  <si>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</si>
  <si>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</si>
  <si>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</si>
  <si>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</si>
  <si>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115101202</t>
  </si>
  <si>
    <t>Čerpání vody na dopravní výšku do 10 m průměrný přítok do 1000 l/min</t>
  </si>
  <si>
    <t>hod</t>
  </si>
  <si>
    <t>CS ÚRS 2017 01</t>
  </si>
  <si>
    <t>4</t>
  </si>
  <si>
    <t>491056266</t>
  </si>
  <si>
    <t>115101301</t>
  </si>
  <si>
    <t>Pohotovost čerpací soupravy pro dopravní výšku do 10 m přítok do 500 l/min</t>
  </si>
  <si>
    <t>den</t>
  </si>
  <si>
    <t>-759694256</t>
  </si>
  <si>
    <t>3</t>
  </si>
  <si>
    <t>119001401</t>
  </si>
  <si>
    <t>Dočasné zajištění potrubí ocelového nebo litinového DN do 200</t>
  </si>
  <si>
    <t>m</t>
  </si>
  <si>
    <t>-1600021996</t>
  </si>
  <si>
    <t>VV</t>
  </si>
  <si>
    <t>"viz přílohy č. D.3 Podélné profily"</t>
  </si>
  <si>
    <t>"Stoka A"</t>
  </si>
  <si>
    <t>8*1</t>
  </si>
  <si>
    <t>6*1</t>
  </si>
  <si>
    <t>"rušená kanalizace"</t>
  </si>
  <si>
    <t>5*1</t>
  </si>
  <si>
    <t>"přípojky"</t>
  </si>
  <si>
    <t>9*0,8</t>
  </si>
  <si>
    <t>Součet</t>
  </si>
  <si>
    <t>119001421</t>
  </si>
  <si>
    <t>Dočasné zajištění kabelů a kabelových tratí ze 3 volně ložených kabelů</t>
  </si>
  <si>
    <t>-946556295</t>
  </si>
  <si>
    <t>3*1</t>
  </si>
  <si>
    <t>1*1</t>
  </si>
  <si>
    <t>13*0,8</t>
  </si>
  <si>
    <t>5</t>
  </si>
  <si>
    <t>120001101</t>
  </si>
  <si>
    <t>Příplatek za ztížení vykopávky v blízkosti podzemního vedení</t>
  </si>
  <si>
    <t>m3</t>
  </si>
  <si>
    <t>1139703865</t>
  </si>
  <si>
    <t>"viz přílohy č. D.2.2 Podélné profily"</t>
  </si>
  <si>
    <t>"Stoka A + rušená kanalizace"</t>
  </si>
  <si>
    <t>1,55*1,05*4</t>
  </si>
  <si>
    <t>1,532*1,032*20</t>
  </si>
  <si>
    <t>1,65*1,15*4</t>
  </si>
  <si>
    <t>1,60*1,1*3</t>
  </si>
  <si>
    <t>1,55*1,05*13*0,8</t>
  </si>
  <si>
    <t>1,65*1,15*9*0,8</t>
  </si>
  <si>
    <t>1,6*1,1*9*0,8</t>
  </si>
  <si>
    <t>6</t>
  </si>
  <si>
    <t>132201203</t>
  </si>
  <si>
    <t>Hloubení zapažených i nezapažených rýh šířky přes 600 do 2 000 mm s urovnáním dna do předepsaného profilu a spádu v hornině tř. 3 přes 1 000 do 5 000 m3</t>
  </si>
  <si>
    <t>1112218123</t>
  </si>
  <si>
    <t>P</t>
  </si>
  <si>
    <t>Poznámka k položce:
Odstranění povrchů chodníku, silnice a trávníku je započteno v rozpočtu komunikace</t>
  </si>
  <si>
    <t>89*2,38*1-89*0,4*1</t>
  </si>
  <si>
    <t>46,1*2,38*1,2-46,1*0,4*1,2</t>
  </si>
  <si>
    <t>104,6*1,4*0,8-104,6*0,4*0,8</t>
  </si>
  <si>
    <t>69,6*1,8*0,8-69,9*0,4*0,8</t>
  </si>
  <si>
    <t>10,1*1,8*0,8-10,1*0,1*0,8</t>
  </si>
  <si>
    <t>19,2*1,8*0,8-19,2*0,25*0,8</t>
  </si>
  <si>
    <t>"rozšíření výkopu u šachet"</t>
  </si>
  <si>
    <t>4*(0,8*1,8*2,5)-0,8*1,8*0,4</t>
  </si>
  <si>
    <t>7</t>
  </si>
  <si>
    <t>132201209</t>
  </si>
  <si>
    <t>Příplatek za lepivost k hloubení rýh š do 2000 mm v hornině tř. 3</t>
  </si>
  <si>
    <t>1198035131</t>
  </si>
  <si>
    <t>498,658/2</t>
  </si>
  <si>
    <t>8</t>
  </si>
  <si>
    <t>151811111</t>
  </si>
  <si>
    <t>Pažicí boxy pro pažení a rozepření stěn rýh podzemního vedení těžké osazení a odstranění hloubka výkopu do 4 m, šířka do 1,2 m</t>
  </si>
  <si>
    <t>m2</t>
  </si>
  <si>
    <t>-603312084</t>
  </si>
  <si>
    <t>"viz příloha č. D.2 Stavební situace, D.3 Podélný profil, D.4 Vzorové uložení"</t>
  </si>
  <si>
    <t>"stoka A"</t>
  </si>
  <si>
    <t>135,1*2,38*2</t>
  </si>
  <si>
    <t>98,9*2*1,8</t>
  </si>
  <si>
    <t>9</t>
  </si>
  <si>
    <t>161101101</t>
  </si>
  <si>
    <t>Svislé přemístění výkopku z horniny tř. 1 až 4 hl výkopu do 2,5 m</t>
  </si>
  <si>
    <t>919490645</t>
  </si>
  <si>
    <t>80*2,2*1-80*0,4*1</t>
  </si>
  <si>
    <t>10</t>
  </si>
  <si>
    <t>161101102</t>
  </si>
  <si>
    <t>Svislé přemístění výkopku z horniny tř. 1 až 4 hl výkopu do 4 m</t>
  </si>
  <si>
    <t>690197508</t>
  </si>
  <si>
    <t>9*2,75*1-9*0,4*1</t>
  </si>
  <si>
    <t>46,1*2,75*1,2-46,1*0,4*1,2</t>
  </si>
  <si>
    <t>11</t>
  </si>
  <si>
    <t>162701105</t>
  </si>
  <si>
    <t>Vodorovné přemístění do 10000 m výkopku z horniny tř. 1 až 4</t>
  </si>
  <si>
    <t>-1140698689</t>
  </si>
  <si>
    <t>(hlryh-328,522+(640,884/2))</t>
  </si>
  <si>
    <t>12</t>
  </si>
  <si>
    <t>162701109</t>
  </si>
  <si>
    <t>Příplatek k vodorovnému přemístění výkopku z horniny tř. 1 až 4 ZKD 1000 m přes 10000 m</t>
  </si>
  <si>
    <t>-73716296</t>
  </si>
  <si>
    <t>490,578*11</t>
  </si>
  <si>
    <t>13</t>
  </si>
  <si>
    <t>171201201</t>
  </si>
  <si>
    <t>Uložení sypaniny na skládky</t>
  </si>
  <si>
    <t>-1856880716</t>
  </si>
  <si>
    <t>hlryh-328,522+(640,884/2)</t>
  </si>
  <si>
    <t>14</t>
  </si>
  <si>
    <t>174101101</t>
  </si>
  <si>
    <t>Zásyp jam, šachet rýh nebo kolem objektů sypaninou se zhutněním</t>
  </si>
  <si>
    <t>-1850419297</t>
  </si>
  <si>
    <t>"viz příloha č. D.2.4 Vzorové uložení"</t>
  </si>
  <si>
    <t>89*1,28*1</t>
  </si>
  <si>
    <t>46,1*1,28*1,2</t>
  </si>
  <si>
    <t>104,6*1*0,8</t>
  </si>
  <si>
    <t>69,6*0,8*0,7</t>
  </si>
  <si>
    <t>10,1*0,8*1</t>
  </si>
  <si>
    <t>19,2*0,8*0,85</t>
  </si>
  <si>
    <t>M</t>
  </si>
  <si>
    <t>583373700</t>
  </si>
  <si>
    <t xml:space="preserve">kamenivo přírodní těžené pro stavební účely  PTK  (drobné, hrubé, štěrkopísky) štěrkopísky ČSN 72  1511-2 frakce   0-63    MN</t>
  </si>
  <si>
    <t>t</t>
  </si>
  <si>
    <t>CS ÚRS 2013 01</t>
  </si>
  <si>
    <t>1762705964</t>
  </si>
  <si>
    <t>320,442*2</t>
  </si>
  <si>
    <t>16</t>
  </si>
  <si>
    <t>175101101</t>
  </si>
  <si>
    <t>Obsyp potrubí bez prohození sypaniny z hornin tř. 1 až 4 uloženým do 3 m od kraje výkopu</t>
  </si>
  <si>
    <t>-1970622405</t>
  </si>
  <si>
    <t>89*1*0,7-(PI*0,2*0,20*89)</t>
  </si>
  <si>
    <t>46,1*1,2*0,9-(PI*0,3*0,3*46,1)</t>
  </si>
  <si>
    <t>73,2*0,8*0,45-(PI*0,075*0,075*73,2)</t>
  </si>
  <si>
    <t>25,7*0,8*0,5-(PI*0,1*0,1*25,7)</t>
  </si>
  <si>
    <t>17</t>
  </si>
  <si>
    <t>583373100</t>
  </si>
  <si>
    <t>štěrkopísek frakce 0-4 třída B</t>
  </si>
  <si>
    <t>1787099813</t>
  </si>
  <si>
    <t>122,401*2</t>
  </si>
  <si>
    <t>Zakládání</t>
  </si>
  <si>
    <t>18</t>
  </si>
  <si>
    <t>212752212</t>
  </si>
  <si>
    <t>Trativody z drenážních trubek se zřízením štěrkopískového lože pod trubky a s jejich obsypem v průměrném celkovém množství do 0,15 m3/m v otevřeném výkopu z trubek plastových flexibilních D přes 65 do 100 mm</t>
  </si>
  <si>
    <t>-940224222</t>
  </si>
  <si>
    <t>Poznámka k položce:
viz. příloha č. D.2.3 Vzorové uložení</t>
  </si>
  <si>
    <t>"viz. příloha č. D.2.4 Vzorové uložení, D.2.2 Stavební sitace"</t>
  </si>
  <si>
    <t>135,1</t>
  </si>
  <si>
    <t>Svislé a kompletní konstrukce</t>
  </si>
  <si>
    <t>19</t>
  </si>
  <si>
    <t>358315114</t>
  </si>
  <si>
    <t>Bourání šachty, stoky kompletní nebo vybourání otvorů průřezové plochy do 4 m2 ve stokách ze zdiva z prostého betonu</t>
  </si>
  <si>
    <t>CS ÚRS 2018 01</t>
  </si>
  <si>
    <t>-201446348</t>
  </si>
  <si>
    <t>"rekonstruovaná kanalizace"</t>
  </si>
  <si>
    <t>(PI*135,1*(0,275*0,275-0,2*0,2))</t>
  </si>
  <si>
    <t>(PI*119,2*(0,175*0,175-0,15*0,15))</t>
  </si>
  <si>
    <t>"šachty"</t>
  </si>
  <si>
    <t>(PI*1,4*(0,6*0,6-0,5*0,5))*4</t>
  </si>
  <si>
    <t>(PI*2,38*(0,6*0,6-0,5*0,5))*3</t>
  </si>
  <si>
    <t>(PI*0,6*0,6*0,2)*7</t>
  </si>
  <si>
    <t>Vodorovné konstrukce</t>
  </si>
  <si>
    <t>20</t>
  </si>
  <si>
    <t>452311121</t>
  </si>
  <si>
    <t>Podkladní desky z betonu prostého tř. C 8/10 otevřený výkop</t>
  </si>
  <si>
    <t>1797580471</t>
  </si>
  <si>
    <t>"viz přílohy č. D.2.3 Podélné profily, D.2.4 Vzorové uložení"</t>
  </si>
  <si>
    <t>"Stoky"</t>
  </si>
  <si>
    <t>89*1*0,1</t>
  </si>
  <si>
    <t>46,1*1,2*0,1</t>
  </si>
  <si>
    <t>98,9*0,8*0,1</t>
  </si>
  <si>
    <t>Trubní vedení</t>
  </si>
  <si>
    <t>831392121</t>
  </si>
  <si>
    <t xml:space="preserve">Montáž potrubí z trub kameninových  hrdlových s integrovaným těsněním v otevřeném výkopu ve sklonu do 20 % DN 400</t>
  </si>
  <si>
    <t>-861081209</t>
  </si>
  <si>
    <t>22</t>
  </si>
  <si>
    <t>59710706</t>
  </si>
  <si>
    <t>trouba kameninová glazovaná DN 400mm L2,50m spojovací systém C Třída 200</t>
  </si>
  <si>
    <t>-1142352089</t>
  </si>
  <si>
    <t>23</t>
  </si>
  <si>
    <t>831442121</t>
  </si>
  <si>
    <t xml:space="preserve">Montáž potrubí z trub kameninových  hrdlových s integrovaným těsněním v otevřeném výkopu ve sklonu do 20 % DN 600</t>
  </si>
  <si>
    <t>-65271249</t>
  </si>
  <si>
    <t>24</t>
  </si>
  <si>
    <t>59710710</t>
  </si>
  <si>
    <t>trouba kameninová glazovaná DN 600mm L2,50m spojovací systém C Třída 160</t>
  </si>
  <si>
    <t>-2130093703</t>
  </si>
  <si>
    <t>25</t>
  </si>
  <si>
    <t>837391221</t>
  </si>
  <si>
    <t xml:space="preserve">Montáž kameninových tvarovek na potrubí z trub kameninových  v otevřeném výkopu s integrovaným těsněním odbočných DN 400</t>
  </si>
  <si>
    <t>kus</t>
  </si>
  <si>
    <t>-356426117</t>
  </si>
  <si>
    <t>26</t>
  </si>
  <si>
    <t>59711790</t>
  </si>
  <si>
    <t>odbočka kameninová glazovaná jednoduchá kolmá DN 400/150 L100cm spojovací systém C/F tř.160/-</t>
  </si>
  <si>
    <t>290786384</t>
  </si>
  <si>
    <t xml:space="preserve">Poznámka k položce:
viz. příloha č.  D.2.7 Tabulka kanalizačních přípojek</t>
  </si>
  <si>
    <t>27</t>
  </si>
  <si>
    <t>59711790_R</t>
  </si>
  <si>
    <t>774025746</t>
  </si>
  <si>
    <t xml:space="preserve">Poznámka k položce:
viz. příloha č.  D.2.8 Tabulka  přípojek uličních vpustí</t>
  </si>
  <si>
    <t>28</t>
  </si>
  <si>
    <t>837441221</t>
  </si>
  <si>
    <t xml:space="preserve">Montáž kameninových tvarovek na potrubí z trub kameninových  v otevřeném výkopu s integrovaným těsněním odbočných DN 600</t>
  </si>
  <si>
    <t>1751286526</t>
  </si>
  <si>
    <t>29</t>
  </si>
  <si>
    <t>59711820</t>
  </si>
  <si>
    <t>odbočka kameninová glazovaná jednoduchá kolmá DN 600/150 L100cm spojovací systém C/F tř.160/-</t>
  </si>
  <si>
    <t>-1705678259</t>
  </si>
  <si>
    <t>30</t>
  </si>
  <si>
    <t>59711820_R</t>
  </si>
  <si>
    <t>-981089342</t>
  </si>
  <si>
    <t>31</t>
  </si>
  <si>
    <t>837312221</t>
  </si>
  <si>
    <t xml:space="preserve">Montáž kameninových tvarovek na potrubí z trub kameninových  v otevřeném výkopu s integrovaným těsněním jednoosých DN 150</t>
  </si>
  <si>
    <t>-1998948453</t>
  </si>
  <si>
    <t>32</t>
  </si>
  <si>
    <t>286120161_R</t>
  </si>
  <si>
    <t xml:space="preserve"> přechodka PVC/kam. DN160 SN10</t>
  </si>
  <si>
    <t>-664437312</t>
  </si>
  <si>
    <t>12,808*1,015 'Přepočtené koeficientem množství</t>
  </si>
  <si>
    <t>33</t>
  </si>
  <si>
    <t>837352221</t>
  </si>
  <si>
    <t xml:space="preserve">Montáž kameninových tvarovek na potrubí z trub kameninových  v otevřeném výkopu s integrovaným těsněním jednoosých DN 200</t>
  </si>
  <si>
    <t>-1019654663</t>
  </si>
  <si>
    <t xml:space="preserve">Poznámka k položce:
viz. příloha č.  D.2.8. Tabulka přípojek ul. vpustí</t>
  </si>
  <si>
    <t>34</t>
  </si>
  <si>
    <t>28611366</t>
  </si>
  <si>
    <t>koleno kanalizační PVC 200x45°</t>
  </si>
  <si>
    <t>386253236</t>
  </si>
  <si>
    <t>7,88177339901478*1,015 'Přepočtené koeficientem množství</t>
  </si>
  <si>
    <t>35</t>
  </si>
  <si>
    <t>877315211</t>
  </si>
  <si>
    <t>Montáž tvarovek na kanalizačním potrubí z trub z plastu z tvrdého PVC [systém KG] nebo z polypropylenu [systém KG 2000] v otevřeném výkopu jednoosých DN 150</t>
  </si>
  <si>
    <t>-711517098</t>
  </si>
  <si>
    <t>36</t>
  </si>
  <si>
    <t>28611361</t>
  </si>
  <si>
    <t>koleno kanalizační PVC KG 150x45°</t>
  </si>
  <si>
    <t>2098445928</t>
  </si>
  <si>
    <t>25,615763546798*1,015 'Přepočtené koeficientem množství</t>
  </si>
  <si>
    <t>37</t>
  </si>
  <si>
    <t>877355211</t>
  </si>
  <si>
    <t>Montáž tvarovek na kanalizačním potrubí z trub z plastu z tvrdého PVC [systém KG] nebo z polypropylenu [systém KG 2000] v otevřeném výkopu jednoosých DN 200</t>
  </si>
  <si>
    <t>-1898140733</t>
  </si>
  <si>
    <t>38</t>
  </si>
  <si>
    <t>28612016_R</t>
  </si>
  <si>
    <t>přechodka PVC/kam. DN160 SN10</t>
  </si>
  <si>
    <t>1691582550</t>
  </si>
  <si>
    <t>7,882*1,015 'Přepočtené koeficientem množství</t>
  </si>
  <si>
    <t>39</t>
  </si>
  <si>
    <t>871313121</t>
  </si>
  <si>
    <t>Montáž kanalizačního potrubí z plastů z tvrdého PVC těsněných gumovým kroužkem v otevřeném výkopu ve sklonu do 20 % DN 160</t>
  </si>
  <si>
    <t>-359184972</t>
  </si>
  <si>
    <t>40</t>
  </si>
  <si>
    <t>286121020</t>
  </si>
  <si>
    <t xml:space="preserve">trubka kanalizační plastová PVC  DN 150x6000 mm SN 12</t>
  </si>
  <si>
    <t>-948320173</t>
  </si>
  <si>
    <t xml:space="preserve">Poznámka k položce:
viz. příloha č.  D.6.1 Tabulka přípojek</t>
  </si>
  <si>
    <t>41</t>
  </si>
  <si>
    <t>286121010</t>
  </si>
  <si>
    <t>trubka kanalizační plastová PVC DN 150x3000 mm SN 12</t>
  </si>
  <si>
    <t>-1743999086</t>
  </si>
  <si>
    <t>42</t>
  </si>
  <si>
    <t>286121000</t>
  </si>
  <si>
    <t>trubka kanalizační plastová PVC KG DN 150x1000 mm SN 12</t>
  </si>
  <si>
    <t>-1400157951</t>
  </si>
  <si>
    <t>43</t>
  </si>
  <si>
    <t>871353121</t>
  </si>
  <si>
    <t>Montáž kanalizačního potrubí z plastů z tvrdého PVC těsněných gumovým kroužkem v otevřeném výkopu ve sklonu do 20 % DN 200</t>
  </si>
  <si>
    <t>-1425696112</t>
  </si>
  <si>
    <t>44</t>
  </si>
  <si>
    <t>286121030</t>
  </si>
  <si>
    <t>trubka kanalizační plastová PVC DN 200x1000 mm SN 12</t>
  </si>
  <si>
    <t>1838866233</t>
  </si>
  <si>
    <t>45</t>
  </si>
  <si>
    <t>286121040</t>
  </si>
  <si>
    <t>trubka kanalizační plastová PVC DN 200x3000 mm SN 12</t>
  </si>
  <si>
    <t>-517085997</t>
  </si>
  <si>
    <t>46</t>
  </si>
  <si>
    <t>286121050</t>
  </si>
  <si>
    <t>trubka kanalizační plastová PVC DN 200x6000 mm SN 12</t>
  </si>
  <si>
    <t>114589621</t>
  </si>
  <si>
    <t>47</t>
  </si>
  <si>
    <t>894118001</t>
  </si>
  <si>
    <t>Příplatek ZKD 0,60 m výšky vstupu na potrubí</t>
  </si>
  <si>
    <t>1206158458</t>
  </si>
  <si>
    <t xml:space="preserve">Poznámka k položce:
viz. příloha č.  D.5.2 Tabulka šachet</t>
  </si>
  <si>
    <t>48</t>
  </si>
  <si>
    <t>894411131</t>
  </si>
  <si>
    <t>Zřízení šachet kanalizačních z betonových dílců výšky vstupu do 1,50 m s obložením dna betonem tř. C 25/30, na potrubí DN přes 300 do 400</t>
  </si>
  <si>
    <t>1108584781</t>
  </si>
  <si>
    <t>49</t>
  </si>
  <si>
    <t>59224050</t>
  </si>
  <si>
    <t>skruž pro kanalizační šachty se zabudovanými stupadly 100 x 25 x 12 cm</t>
  </si>
  <si>
    <t>561920051</t>
  </si>
  <si>
    <t>Poznámka k položce:
viz příloha č. D.2.5.1 Typová revizní šachta, D.2.5.2 Výpis kanalizačních šachet</t>
  </si>
  <si>
    <t>"Kanalizační šachty"</t>
  </si>
  <si>
    <t>50</t>
  </si>
  <si>
    <t>59224051</t>
  </si>
  <si>
    <t>skruž pro kanalizační šachty se zabudovanými stupadly 100 x 50 x 12 cm</t>
  </si>
  <si>
    <t>1526586730</t>
  </si>
  <si>
    <t>51</t>
  </si>
  <si>
    <t>59224052</t>
  </si>
  <si>
    <t>skruž pro kanalizační šachty se zabudovanými stupadly 100 x 100 x 12 cm</t>
  </si>
  <si>
    <t>-420702438</t>
  </si>
  <si>
    <t>52</t>
  </si>
  <si>
    <t>592241750</t>
  </si>
  <si>
    <t>prstenec betonový vyrovnávací 62,5x6x12 cm</t>
  </si>
  <si>
    <t>-1000089775</t>
  </si>
  <si>
    <t>53</t>
  </si>
  <si>
    <t>592241760</t>
  </si>
  <si>
    <t>prstenec betonový vyrovnávací 62,5x8x12 cm</t>
  </si>
  <si>
    <t>1962003901</t>
  </si>
  <si>
    <t>54</t>
  </si>
  <si>
    <t>592241770</t>
  </si>
  <si>
    <t>prstenec betonový vyrovnávací 62,5x10x12 cm</t>
  </si>
  <si>
    <t>-1403420645</t>
  </si>
  <si>
    <t>55</t>
  </si>
  <si>
    <t>592241770_R</t>
  </si>
  <si>
    <t>prstenec betonový vyrovnávací 62,5x12x12 cm</t>
  </si>
  <si>
    <t>902856359</t>
  </si>
  <si>
    <t>56</t>
  </si>
  <si>
    <t>412290064804410004</t>
  </si>
  <si>
    <t>Kónus IS šachetní betonový TBR-Q.1 100-63/58/10 KPS</t>
  </si>
  <si>
    <t>KS</t>
  </si>
  <si>
    <t>-258771282</t>
  </si>
  <si>
    <t>1,97*1,015 'Přepočtené koeficientem množství</t>
  </si>
  <si>
    <t>57</t>
  </si>
  <si>
    <t>4102900648_R</t>
  </si>
  <si>
    <t xml:space="preserve">Dno šachetní  betonové TBZ-Q.1 100/599 tl. 15 cm</t>
  </si>
  <si>
    <t>-465783483</t>
  </si>
  <si>
    <t>58</t>
  </si>
  <si>
    <t>4102900649_R</t>
  </si>
  <si>
    <t>-1225277894</t>
  </si>
  <si>
    <t>59</t>
  </si>
  <si>
    <t>414290264804400000</t>
  </si>
  <si>
    <t>Deska IS šachetní přechodová betonová TZK-Q.1 100-63/17 1000/625/165</t>
  </si>
  <si>
    <t>-27891817</t>
  </si>
  <si>
    <t>60</t>
  </si>
  <si>
    <t>894811112</t>
  </si>
  <si>
    <t>Montáž šachty z plastu DN 200/160, 200</t>
  </si>
  <si>
    <t>-1579136068</t>
  </si>
  <si>
    <t>Poznámka k položce:
viz příloha č.D.1.1.12 SO 01 – Seznam kanalizačních přípojek</t>
  </si>
  <si>
    <t>61</t>
  </si>
  <si>
    <t>286105271</t>
  </si>
  <si>
    <t>Domovní T šachta, komplet DN 200/150</t>
  </si>
  <si>
    <t>-117812876</t>
  </si>
  <si>
    <t>62</t>
  </si>
  <si>
    <t>899104111</t>
  </si>
  <si>
    <t>Osazení poklopů litinových nebo ocelových včetně rámů hmotnosti nad 150 kg</t>
  </si>
  <si>
    <t>13747821</t>
  </si>
  <si>
    <t xml:space="preserve">Poznámka k položce:
viz. příloha č. D.5.2 Tabulka šachet </t>
  </si>
  <si>
    <t>63</t>
  </si>
  <si>
    <t>552434420</t>
  </si>
  <si>
    <t>poklop na vstupní šachtu litinový D600 D</t>
  </si>
  <si>
    <t>-2119209531</t>
  </si>
  <si>
    <t>64</t>
  </si>
  <si>
    <t>592243480</t>
  </si>
  <si>
    <t>těsnění elastomerové pro spojení šachetních dílů DN 1000</t>
  </si>
  <si>
    <t>1488068347</t>
  </si>
  <si>
    <t>Ostatní konstrukce a práce-bourání</t>
  </si>
  <si>
    <t>65</t>
  </si>
  <si>
    <t>979082213</t>
  </si>
  <si>
    <t>Vodorovná doprava suti po suchu do 1 km</t>
  </si>
  <si>
    <t>476637774</t>
  </si>
  <si>
    <t>66</t>
  </si>
  <si>
    <t>979082219</t>
  </si>
  <si>
    <t>Příplatek ZKD 1 km u vodorovné dopravy suti po suchu do 1 km</t>
  </si>
  <si>
    <t>-1006026499</t>
  </si>
  <si>
    <t>53,126*20</t>
  </si>
  <si>
    <t>99</t>
  </si>
  <si>
    <t>Přesun hmot</t>
  </si>
  <si>
    <t>67</t>
  </si>
  <si>
    <t>979097115</t>
  </si>
  <si>
    <t>Poplatek za skládku - ostatní zemina</t>
  </si>
  <si>
    <t>-1529415070</t>
  </si>
  <si>
    <t>(480,402-316,72+(617,28/2))</t>
  </si>
  <si>
    <t>472,322*2</t>
  </si>
  <si>
    <t>997</t>
  </si>
  <si>
    <t>Přesun sutě</t>
  </si>
  <si>
    <t>68</t>
  </si>
  <si>
    <t>997221815</t>
  </si>
  <si>
    <t>Poplatek za uložení stavebního odpadu na skládce (skládkovné) z prostého betonu zatříděného do Katalogu odpadů pod kódem 170 101</t>
  </si>
  <si>
    <t>-1592754746</t>
  </si>
  <si>
    <t>24,148*2,15</t>
  </si>
  <si>
    <t>998</t>
  </si>
  <si>
    <t>69</t>
  </si>
  <si>
    <t>998274101</t>
  </si>
  <si>
    <t>Přesun hmot pro trubní vedení hloubené z trub betonových nebo železobetonových pro vodovody nebo kanalizace v otevřeném výkopu dopravní vzdálenost do 15 m</t>
  </si>
  <si>
    <t>700915077</t>
  </si>
  <si>
    <t>70</t>
  </si>
  <si>
    <t>998276101</t>
  </si>
  <si>
    <t>Přesun hmot pro trubní vedení hloubené z trub z plastických hmot nebo sklolaminátových pro vodovody nebo kanalizace v otevřeném výkopu dopravní vzdálenost do 15 m</t>
  </si>
  <si>
    <t>-1123950633</t>
  </si>
  <si>
    <t>PSV</t>
  </si>
  <si>
    <t>Práce a dodávky PSV</t>
  </si>
  <si>
    <t>711</t>
  </si>
  <si>
    <t>Izolace proti vodě, vlhkosti a plynům</t>
  </si>
  <si>
    <t>71</t>
  </si>
  <si>
    <t>711511101</t>
  </si>
  <si>
    <t>Provedení hydroizolace potrubí za studena penetračním nátěrem</t>
  </si>
  <si>
    <t>1059535181</t>
  </si>
  <si>
    <t>(2*PI*0,5*0,5+2*PI*0,5*2,5)*4</t>
  </si>
  <si>
    <t>72</t>
  </si>
  <si>
    <t>111631500</t>
  </si>
  <si>
    <t>lak asfaltový PENETRAL ALP- 20 kg</t>
  </si>
  <si>
    <t>-1928357188</t>
  </si>
  <si>
    <t>37,1428571428571*0,00035 'Přepočtené koeficientem množství</t>
  </si>
  <si>
    <t>73</t>
  </si>
  <si>
    <t>711511102</t>
  </si>
  <si>
    <t>Provedení hydroizolace potrubí za studena asfaltovým lakem</t>
  </si>
  <si>
    <t>2119196350</t>
  </si>
  <si>
    <t>74</t>
  </si>
  <si>
    <t>111613320</t>
  </si>
  <si>
    <t>asfalt stavebně-izolační, PARABIT AZIT 105 bubny</t>
  </si>
  <si>
    <t>-828096924</t>
  </si>
  <si>
    <t>24*0,00075 'Přepočtené koeficientem množství</t>
  </si>
  <si>
    <t>75</t>
  </si>
  <si>
    <t>998711101</t>
  </si>
  <si>
    <t>Přesun hmot pro izolace proti vodě, vlhkosti a plynům v objektech výšky do 6 m</t>
  </si>
  <si>
    <t>995523098</t>
  </si>
  <si>
    <t>KolinPisKanVON - Kolín - ulice Písečná - rekonstrukce komunikace a kanalizace</t>
  </si>
  <si>
    <t>000000011</t>
  </si>
  <si>
    <t>Vytyčení stavby, geodetické práce před výstavbou</t>
  </si>
  <si>
    <t>-664426182</t>
  </si>
  <si>
    <t>000000012</t>
  </si>
  <si>
    <t xml:space="preserve">Geodetické zaměření stavby </t>
  </si>
  <si>
    <t>2098793718</t>
  </si>
  <si>
    <t>000000013</t>
  </si>
  <si>
    <t>Vytyčení inženýrských sítí</t>
  </si>
  <si>
    <t>-1772394808</t>
  </si>
  <si>
    <t>000000014</t>
  </si>
  <si>
    <t>Zřízení staveniště</t>
  </si>
  <si>
    <t>1269207222</t>
  </si>
  <si>
    <t>000000015</t>
  </si>
  <si>
    <t>Údržba a odstranění staveniště</t>
  </si>
  <si>
    <t>-314904767</t>
  </si>
  <si>
    <t>000000016</t>
  </si>
  <si>
    <t>Kamerová prohlídka kanalizace</t>
  </si>
  <si>
    <t>1686189832</t>
  </si>
  <si>
    <t>000000017</t>
  </si>
  <si>
    <t>Zábrany k výkopům - montáž - výška zábran 1,8 m</t>
  </si>
  <si>
    <t>-409636938</t>
  </si>
  <si>
    <t>000000018</t>
  </si>
  <si>
    <t>Zábrany k výkopům - demontáž -- výška zábran 1,8 m</t>
  </si>
  <si>
    <t>1901001565</t>
  </si>
  <si>
    <t>000000019</t>
  </si>
  <si>
    <t xml:space="preserve">Doprava zábrany k výkopům  - výška zábran 1,8 m</t>
  </si>
  <si>
    <t>-1398619107</t>
  </si>
  <si>
    <t>000000022</t>
  </si>
  <si>
    <t>Zkoušky a revize</t>
  </si>
  <si>
    <t>-499833215</t>
  </si>
  <si>
    <t>000000028</t>
  </si>
  <si>
    <t>Čištění vozovek a krajnic od nánosu (Užív. veř. ploch a prostranství).</t>
  </si>
  <si>
    <t>-778936225</t>
  </si>
  <si>
    <t>000000050</t>
  </si>
  <si>
    <t>Informační tabule staveniště</t>
  </si>
  <si>
    <t>-1981361275</t>
  </si>
  <si>
    <t>000000079</t>
  </si>
  <si>
    <t>Hutnící zkoušky</t>
  </si>
  <si>
    <t>1941516707</t>
  </si>
  <si>
    <t>111111175</t>
  </si>
  <si>
    <t>Uzavírky a objížďky</t>
  </si>
  <si>
    <t>soub</t>
  </si>
  <si>
    <t>-1985537237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</si>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</sst>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23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26</v>
      </c>
      <c r="AL8" s="28"/>
      <c r="AM8" s="28"/>
      <c r="AN8" s="40" t="s">
        <v>27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29</v>
      </c>
      <c r="AL10" s="28"/>
      <c r="AM10" s="28"/>
      <c r="AN10" s="34" t="s">
        <v>23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31</v>
      </c>
      <c r="AL11" s="28"/>
      <c r="AM11" s="28"/>
      <c r="AN11" s="34" t="s">
        <v>23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29</v>
      </c>
      <c r="AL13" s="28"/>
      <c r="AM13" s="28"/>
      <c r="AN13" s="41" t="s">
        <v>33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33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28"/>
      <c r="AM14" s="28"/>
      <c r="AN14" s="41" t="s">
        <v>33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29</v>
      </c>
      <c r="AL16" s="28"/>
      <c r="AM16" s="28"/>
      <c r="AN16" s="34" t="s">
        <v>23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31</v>
      </c>
      <c r="AL17" s="28"/>
      <c r="AM17" s="28"/>
      <c r="AN17" s="34" t="s">
        <v>23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23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38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40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41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42</v>
      </c>
      <c r="E26" s="53"/>
      <c r="F26" s="54" t="s">
        <v>43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44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45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46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47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49</v>
      </c>
      <c r="U32" s="60"/>
      <c r="V32" s="60"/>
      <c r="W32" s="60"/>
      <c r="X32" s="62" t="s">
        <v>50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51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KolinPisKan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Kolín-ulice Písečná - rekonstrukce komunikace a kanalizace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24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Kolín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26</v>
      </c>
      <c r="AJ44" s="73"/>
      <c r="AK44" s="73"/>
      <c r="AL44" s="73"/>
      <c r="AM44" s="84" t="str">
        <f>IF(AN8= "","",AN8)</f>
        <v>23. 3. 2018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28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Kolín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34</v>
      </c>
      <c r="AJ46" s="73"/>
      <c r="AK46" s="73"/>
      <c r="AL46" s="73"/>
      <c r="AM46" s="76" t="str">
        <f>IF(E17="","",E17)</f>
        <v>Vodárenská společnost Chrudim, a.s.</v>
      </c>
      <c r="AN46" s="76"/>
      <c r="AO46" s="76"/>
      <c r="AP46" s="76"/>
      <c r="AQ46" s="73"/>
      <c r="AR46" s="71"/>
      <c r="AS46" s="85" t="s">
        <v>52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32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53</v>
      </c>
      <c r="D49" s="96"/>
      <c r="E49" s="96"/>
      <c r="F49" s="96"/>
      <c r="G49" s="96"/>
      <c r="H49" s="97"/>
      <c r="I49" s="98" t="s">
        <v>54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55</v>
      </c>
      <c r="AH49" s="96"/>
      <c r="AI49" s="96"/>
      <c r="AJ49" s="96"/>
      <c r="AK49" s="96"/>
      <c r="AL49" s="96"/>
      <c r="AM49" s="96"/>
      <c r="AN49" s="98" t="s">
        <v>56</v>
      </c>
      <c r="AO49" s="96"/>
      <c r="AP49" s="96"/>
      <c r="AQ49" s="100" t="s">
        <v>57</v>
      </c>
      <c r="AR49" s="71"/>
      <c r="AS49" s="101" t="s">
        <v>58</v>
      </c>
      <c r="AT49" s="102" t="s">
        <v>59</v>
      </c>
      <c r="AU49" s="102" t="s">
        <v>60</v>
      </c>
      <c r="AV49" s="102" t="s">
        <v>61</v>
      </c>
      <c r="AW49" s="102" t="s">
        <v>62</v>
      </c>
      <c r="AX49" s="102" t="s">
        <v>63</v>
      </c>
      <c r="AY49" s="102" t="s">
        <v>64</v>
      </c>
      <c r="AZ49" s="102" t="s">
        <v>65</v>
      </c>
      <c r="BA49" s="102" t="s">
        <v>66</v>
      </c>
      <c r="BB49" s="102" t="s">
        <v>67</v>
      </c>
      <c r="BC49" s="102" t="s">
        <v>68</v>
      </c>
      <c r="BD49" s="103" t="s">
        <v>69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70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23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71</v>
      </c>
      <c r="BT51" s="116" t="s">
        <v>72</v>
      </c>
      <c r="BU51" s="117" t="s">
        <v>73</v>
      </c>
      <c r="BV51" s="116" t="s">
        <v>74</v>
      </c>
      <c r="BW51" s="116" t="s">
        <v>7</v>
      </c>
      <c r="BX51" s="116" t="s">
        <v>75</v>
      </c>
      <c r="CL51" s="116" t="s">
        <v>21</v>
      </c>
    </row>
    <row r="52" s="5" customFormat="1" ht="31.5" customHeight="1">
      <c r="A52" s="118" t="s">
        <v>76</v>
      </c>
      <c r="B52" s="119"/>
      <c r="C52" s="120"/>
      <c r="D52" s="121" t="s">
        <v>16</v>
      </c>
      <c r="E52" s="121"/>
      <c r="F52" s="121"/>
      <c r="G52" s="121"/>
      <c r="H52" s="121"/>
      <c r="I52" s="122"/>
      <c r="J52" s="121" t="s">
        <v>77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'KolinPisKan - Kolín - uli...'!J27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78</v>
      </c>
      <c r="AR52" s="125"/>
      <c r="AS52" s="126">
        <v>0</v>
      </c>
      <c r="AT52" s="127">
        <f>ROUND(SUM(AV52:AW52),2)</f>
        <v>0</v>
      </c>
      <c r="AU52" s="128">
        <f>'KolinPisKan - Kolín - uli...'!P88</f>
        <v>0</v>
      </c>
      <c r="AV52" s="127">
        <f>'KolinPisKan - Kolín - uli...'!J30</f>
        <v>0</v>
      </c>
      <c r="AW52" s="127">
        <f>'KolinPisKan - Kolín - uli...'!J31</f>
        <v>0</v>
      </c>
      <c r="AX52" s="127">
        <f>'KolinPisKan - Kolín - uli...'!J32</f>
        <v>0</v>
      </c>
      <c r="AY52" s="127">
        <f>'KolinPisKan - Kolín - uli...'!J33</f>
        <v>0</v>
      </c>
      <c r="AZ52" s="127">
        <f>'KolinPisKan - Kolín - uli...'!F30</f>
        <v>0</v>
      </c>
      <c r="BA52" s="127">
        <f>'KolinPisKan - Kolín - uli...'!F31</f>
        <v>0</v>
      </c>
      <c r="BB52" s="127">
        <f>'KolinPisKan - Kolín - uli...'!F32</f>
        <v>0</v>
      </c>
      <c r="BC52" s="127">
        <f>'KolinPisKan - Kolín - uli...'!F33</f>
        <v>0</v>
      </c>
      <c r="BD52" s="129">
        <f>'KolinPisKan - Kolín - uli...'!F34</f>
        <v>0</v>
      </c>
      <c r="BT52" s="130" t="s">
        <v>79</v>
      </c>
      <c r="BV52" s="130" t="s">
        <v>74</v>
      </c>
      <c r="BW52" s="130" t="s">
        <v>80</v>
      </c>
      <c r="BX52" s="130" t="s">
        <v>7</v>
      </c>
      <c r="CL52" s="130" t="s">
        <v>21</v>
      </c>
      <c r="CM52" s="130" t="s">
        <v>81</v>
      </c>
    </row>
    <row r="53" s="5" customFormat="1" ht="31.5" customHeight="1">
      <c r="A53" s="118" t="s">
        <v>76</v>
      </c>
      <c r="B53" s="119"/>
      <c r="C53" s="120"/>
      <c r="D53" s="121" t="s">
        <v>82</v>
      </c>
      <c r="E53" s="121"/>
      <c r="F53" s="121"/>
      <c r="G53" s="121"/>
      <c r="H53" s="121"/>
      <c r="I53" s="122"/>
      <c r="J53" s="121" t="s">
        <v>83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'KolinPisKanVON - Kolín - 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84</v>
      </c>
      <c r="AR53" s="125"/>
      <c r="AS53" s="131">
        <v>0</v>
      </c>
      <c r="AT53" s="132">
        <f>ROUND(SUM(AV53:AW53),2)</f>
        <v>0</v>
      </c>
      <c r="AU53" s="133">
        <f>'KolinPisKanVON - Kolín - ...'!P78</f>
        <v>0</v>
      </c>
      <c r="AV53" s="132">
        <f>'KolinPisKanVON - Kolín - ...'!J30</f>
        <v>0</v>
      </c>
      <c r="AW53" s="132">
        <f>'KolinPisKanVON - Kolín - ...'!J31</f>
        <v>0</v>
      </c>
      <c r="AX53" s="132">
        <f>'KolinPisKanVON - Kolín - ...'!J32</f>
        <v>0</v>
      </c>
      <c r="AY53" s="132">
        <f>'KolinPisKanVON - Kolín - ...'!J33</f>
        <v>0</v>
      </c>
      <c r="AZ53" s="132">
        <f>'KolinPisKanVON - Kolín - ...'!F30</f>
        <v>0</v>
      </c>
      <c r="BA53" s="132">
        <f>'KolinPisKanVON - Kolín - ...'!F31</f>
        <v>0</v>
      </c>
      <c r="BB53" s="132">
        <f>'KolinPisKanVON - Kolín - ...'!F32</f>
        <v>0</v>
      </c>
      <c r="BC53" s="132">
        <f>'KolinPisKanVON - Kolín - ...'!F33</f>
        <v>0</v>
      </c>
      <c r="BD53" s="134">
        <f>'KolinPisKanVON - Kolín - ...'!F34</f>
        <v>0</v>
      </c>
      <c r="BT53" s="130" t="s">
        <v>79</v>
      </c>
      <c r="BV53" s="130" t="s">
        <v>74</v>
      </c>
      <c r="BW53" s="130" t="s">
        <v>85</v>
      </c>
      <c r="BX53" s="130" t="s">
        <v>7</v>
      </c>
      <c r="CL53" s="130" t="s">
        <v>21</v>
      </c>
      <c r="CM53" s="130" t="s">
        <v>81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vccsjca2zyDywAVpYj6c6FFKLe1IvbKrxQjSRlKEuhth013Wjg9zPzMrfmOsBczio49siiNiOojDYCIjiz7FcQ==" hashValue="U3MOYGd2eo9v9PkTyKZTJYoTccXE/Mnvl8sxqCOWBEJdk1kiZBH14P9Byf1uAB/4y7SyrjJb3WYWuci4e5yoEA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KolinPisKan - Kolín - uli...'!C2" display="/"/>
    <hyperlink ref="A53" location="'KolinPisKanVON - Kolín -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80</v>
      </c>
      <c r="AZ2" s="140" t="s">
        <v>91</v>
      </c>
      <c r="BA2" s="140" t="s">
        <v>92</v>
      </c>
      <c r="BB2" s="140" t="s">
        <v>23</v>
      </c>
      <c r="BC2" s="140" t="s">
        <v>93</v>
      </c>
      <c r="BD2" s="140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1"/>
      <c r="J3" s="25"/>
      <c r="K3" s="26"/>
      <c r="AT3" s="23" t="s">
        <v>81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142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2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2"/>
      <c r="J6" s="28"/>
      <c r="K6" s="30"/>
    </row>
    <row r="7" ht="16.5" customHeight="1">
      <c r="B7" s="27"/>
      <c r="C7" s="28"/>
      <c r="D7" s="28"/>
      <c r="E7" s="143" t="str">
        <f>'Rekapitulace stavby'!K6</f>
        <v>Kolín-ulice Písečná - rekonstrukce komunikace a kanalizace</v>
      </c>
      <c r="F7" s="39"/>
      <c r="G7" s="39"/>
      <c r="H7" s="39"/>
      <c r="I7" s="142"/>
      <c r="J7" s="28"/>
      <c r="K7" s="30"/>
    </row>
    <row r="8" s="1" customFormat="1">
      <c r="B8" s="45"/>
      <c r="C8" s="46"/>
      <c r="D8" s="39" t="s">
        <v>95</v>
      </c>
      <c r="E8" s="46"/>
      <c r="F8" s="46"/>
      <c r="G8" s="46"/>
      <c r="H8" s="46"/>
      <c r="I8" s="144"/>
      <c r="J8" s="46"/>
      <c r="K8" s="50"/>
    </row>
    <row r="9" s="1" customFormat="1" ht="36.96" customHeight="1">
      <c r="B9" s="45"/>
      <c r="C9" s="46"/>
      <c r="D9" s="46"/>
      <c r="E9" s="145" t="s">
        <v>96</v>
      </c>
      <c r="F9" s="46"/>
      <c r="G9" s="46"/>
      <c r="H9" s="46"/>
      <c r="I9" s="144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4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6" t="s">
        <v>22</v>
      </c>
      <c r="J11" s="34" t="s">
        <v>23</v>
      </c>
      <c r="K11" s="50"/>
    </row>
    <row r="12" s="1" customFormat="1" ht="14.4" customHeight="1">
      <c r="B12" s="45"/>
      <c r="C12" s="46"/>
      <c r="D12" s="39" t="s">
        <v>24</v>
      </c>
      <c r="E12" s="46"/>
      <c r="F12" s="34" t="s">
        <v>25</v>
      </c>
      <c r="G12" s="46"/>
      <c r="H12" s="46"/>
      <c r="I12" s="146" t="s">
        <v>26</v>
      </c>
      <c r="J12" s="147" t="str">
        <f>'Rekapitulace stavby'!AN8</f>
        <v>23. 3. 2018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4"/>
      <c r="J13" s="46"/>
      <c r="K13" s="50"/>
    </row>
    <row r="14" s="1" customFormat="1" ht="14.4" customHeight="1">
      <c r="B14" s="45"/>
      <c r="C14" s="46"/>
      <c r="D14" s="39" t="s">
        <v>28</v>
      </c>
      <c r="E14" s="46"/>
      <c r="F14" s="46"/>
      <c r="G14" s="46"/>
      <c r="H14" s="46"/>
      <c r="I14" s="146" t="s">
        <v>29</v>
      </c>
      <c r="J14" s="34" t="s">
        <v>23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6" t="s">
        <v>31</v>
      </c>
      <c r="J15" s="34" t="s">
        <v>23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4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6" t="s">
        <v>29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6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4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6" t="s">
        <v>29</v>
      </c>
      <c r="J20" s="34" t="s">
        <v>23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6" t="s">
        <v>31</v>
      </c>
      <c r="J21" s="34" t="s">
        <v>23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4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4"/>
      <c r="J23" s="46"/>
      <c r="K23" s="50"/>
    </row>
    <row r="24" s="6" customFormat="1" ht="16.5" customHeight="1">
      <c r="B24" s="148"/>
      <c r="C24" s="149"/>
      <c r="D24" s="149"/>
      <c r="E24" s="43" t="s">
        <v>23</v>
      </c>
      <c r="F24" s="43"/>
      <c r="G24" s="43"/>
      <c r="H24" s="43"/>
      <c r="I24" s="150"/>
      <c r="J24" s="149"/>
      <c r="K24" s="151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4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2"/>
      <c r="J26" s="105"/>
      <c r="K26" s="153"/>
    </row>
    <row r="27" s="1" customFormat="1" ht="25.44" customHeight="1">
      <c r="B27" s="45"/>
      <c r="C27" s="46"/>
      <c r="D27" s="154" t="s">
        <v>38</v>
      </c>
      <c r="E27" s="46"/>
      <c r="F27" s="46"/>
      <c r="G27" s="46"/>
      <c r="H27" s="46"/>
      <c r="I27" s="144"/>
      <c r="J27" s="155">
        <f>ROUND(J88,2)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2"/>
      <c r="J28" s="105"/>
      <c r="K28" s="153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6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7">
        <f>ROUND(SUM(BE88:BE349), 2)</f>
        <v>0</v>
      </c>
      <c r="G30" s="46"/>
      <c r="H30" s="46"/>
      <c r="I30" s="158">
        <v>0.20999999999999999</v>
      </c>
      <c r="J30" s="157">
        <f>ROUND(ROUND((SUM(BE88:BE349)),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7">
        <f>ROUND(SUM(BF88:BF349), 2)</f>
        <v>0</v>
      </c>
      <c r="G31" s="46"/>
      <c r="H31" s="46"/>
      <c r="I31" s="158">
        <v>0.14999999999999999</v>
      </c>
      <c r="J31" s="157">
        <f>ROUND(ROUND((SUM(BF88:BF349)),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7">
        <f>ROUND(SUM(BG88:BG349), 2)</f>
        <v>0</v>
      </c>
      <c r="G32" s="46"/>
      <c r="H32" s="46"/>
      <c r="I32" s="158">
        <v>0.20999999999999999</v>
      </c>
      <c r="J32" s="157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7">
        <f>ROUND(SUM(BH88:BH349), 2)</f>
        <v>0</v>
      </c>
      <c r="G33" s="46"/>
      <c r="H33" s="46"/>
      <c r="I33" s="158">
        <v>0.14999999999999999</v>
      </c>
      <c r="J33" s="157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7">
        <f>ROUND(SUM(BI88:BI349), 2)</f>
        <v>0</v>
      </c>
      <c r="G34" s="46"/>
      <c r="H34" s="46"/>
      <c r="I34" s="158">
        <v>0</v>
      </c>
      <c r="J34" s="157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4"/>
      <c r="J35" s="46"/>
      <c r="K35" s="50"/>
    </row>
    <row r="36" s="1" customFormat="1" ht="25.44" customHeight="1">
      <c r="B36" s="45"/>
      <c r="C36" s="159"/>
      <c r="D36" s="160" t="s">
        <v>48</v>
      </c>
      <c r="E36" s="97"/>
      <c r="F36" s="97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6"/>
      <c r="J37" s="67"/>
      <c r="K37" s="68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5"/>
      <c r="C42" s="29" t="s">
        <v>97</v>
      </c>
      <c r="D42" s="46"/>
      <c r="E42" s="46"/>
      <c r="F42" s="46"/>
      <c r="G42" s="46"/>
      <c r="H42" s="46"/>
      <c r="I42" s="144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4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4"/>
      <c r="J44" s="46"/>
      <c r="K44" s="50"/>
    </row>
    <row r="45" s="1" customFormat="1" ht="16.5" customHeight="1">
      <c r="B45" s="45"/>
      <c r="C45" s="46"/>
      <c r="D45" s="46"/>
      <c r="E45" s="143" t="str">
        <f>E7</f>
        <v>Kolín-ulice Písečná - rekonstrukce komunikace a kanalizace</v>
      </c>
      <c r="F45" s="39"/>
      <c r="G45" s="39"/>
      <c r="H45" s="39"/>
      <c r="I45" s="144"/>
      <c r="J45" s="46"/>
      <c r="K45" s="50"/>
    </row>
    <row r="46" s="1" customFormat="1" ht="14.4" customHeight="1">
      <c r="B46" s="45"/>
      <c r="C46" s="39" t="s">
        <v>95</v>
      </c>
      <c r="D46" s="46"/>
      <c r="E46" s="46"/>
      <c r="F46" s="46"/>
      <c r="G46" s="46"/>
      <c r="H46" s="46"/>
      <c r="I46" s="144"/>
      <c r="J46" s="46"/>
      <c r="K46" s="50"/>
    </row>
    <row r="47" s="1" customFormat="1" ht="17.25" customHeight="1">
      <c r="B47" s="45"/>
      <c r="C47" s="46"/>
      <c r="D47" s="46"/>
      <c r="E47" s="145" t="str">
        <f>E9</f>
        <v>KolinPisKan - Kolín - ulice Písečná . rekonstrukce komunikace a kanalizace</v>
      </c>
      <c r="F47" s="46"/>
      <c r="G47" s="46"/>
      <c r="H47" s="46"/>
      <c r="I47" s="144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4"/>
      <c r="J48" s="46"/>
      <c r="K48" s="50"/>
    </row>
    <row r="49" s="1" customFormat="1" ht="18" customHeight="1">
      <c r="B49" s="45"/>
      <c r="C49" s="39" t="s">
        <v>24</v>
      </c>
      <c r="D49" s="46"/>
      <c r="E49" s="46"/>
      <c r="F49" s="34" t="str">
        <f>F12</f>
        <v>Kolín</v>
      </c>
      <c r="G49" s="46"/>
      <c r="H49" s="46"/>
      <c r="I49" s="146" t="s">
        <v>26</v>
      </c>
      <c r="J49" s="147" t="str">
        <f>IF(J12="","",J12)</f>
        <v>23. 3. 2018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4"/>
      <c r="J50" s="46"/>
      <c r="K50" s="50"/>
    </row>
    <row r="51" s="1" customFormat="1">
      <c r="B51" s="45"/>
      <c r="C51" s="39" t="s">
        <v>28</v>
      </c>
      <c r="D51" s="46"/>
      <c r="E51" s="46"/>
      <c r="F51" s="34" t="str">
        <f>E15</f>
        <v>Město Kolín</v>
      </c>
      <c r="G51" s="46"/>
      <c r="H51" s="46"/>
      <c r="I51" s="146" t="s">
        <v>34</v>
      </c>
      <c r="J51" s="43" t="str">
        <f>E21</f>
        <v>Vodárenská společnost Chrudim, a.s.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4"/>
      <c r="J52" s="171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4"/>
      <c r="J53" s="46"/>
      <c r="K53" s="50"/>
    </row>
    <row r="54" s="1" customFormat="1" ht="29.28" customHeight="1">
      <c r="B54" s="45"/>
      <c r="C54" s="172" t="s">
        <v>98</v>
      </c>
      <c r="D54" s="159"/>
      <c r="E54" s="159"/>
      <c r="F54" s="159"/>
      <c r="G54" s="159"/>
      <c r="H54" s="159"/>
      <c r="I54" s="173"/>
      <c r="J54" s="174" t="s">
        <v>99</v>
      </c>
      <c r="K54" s="175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4"/>
      <c r="J55" s="46"/>
      <c r="K55" s="50"/>
    </row>
    <row r="56" s="1" customFormat="1" ht="29.28" customHeight="1">
      <c r="B56" s="45"/>
      <c r="C56" s="176" t="s">
        <v>100</v>
      </c>
      <c r="D56" s="46"/>
      <c r="E56" s="46"/>
      <c r="F56" s="46"/>
      <c r="G56" s="46"/>
      <c r="H56" s="46"/>
      <c r="I56" s="144"/>
      <c r="J56" s="155">
        <f>J88</f>
        <v>0</v>
      </c>
      <c r="K56" s="50"/>
      <c r="AU56" s="23" t="s">
        <v>101</v>
      </c>
    </row>
    <row r="57" s="7" customFormat="1" ht="24.96" customHeight="1">
      <c r="B57" s="177"/>
      <c r="C57" s="178"/>
      <c r="D57" s="179" t="s">
        <v>102</v>
      </c>
      <c r="E57" s="180"/>
      <c r="F57" s="180"/>
      <c r="G57" s="180"/>
      <c r="H57" s="180"/>
      <c r="I57" s="181"/>
      <c r="J57" s="182">
        <f>J89</f>
        <v>0</v>
      </c>
      <c r="K57" s="183"/>
    </row>
    <row r="58" s="8" customFormat="1" ht="19.92" customHeight="1">
      <c r="B58" s="184"/>
      <c r="C58" s="185"/>
      <c r="D58" s="186" t="s">
        <v>103</v>
      </c>
      <c r="E58" s="187"/>
      <c r="F58" s="187"/>
      <c r="G58" s="187"/>
      <c r="H58" s="187"/>
      <c r="I58" s="188"/>
      <c r="J58" s="189">
        <f>J90</f>
        <v>0</v>
      </c>
      <c r="K58" s="190"/>
    </row>
    <row r="59" s="8" customFormat="1" ht="19.92" customHeight="1">
      <c r="B59" s="184"/>
      <c r="C59" s="185"/>
      <c r="D59" s="186" t="s">
        <v>104</v>
      </c>
      <c r="E59" s="187"/>
      <c r="F59" s="187"/>
      <c r="G59" s="187"/>
      <c r="H59" s="187"/>
      <c r="I59" s="188"/>
      <c r="J59" s="189">
        <f>J207</f>
        <v>0</v>
      </c>
      <c r="K59" s="190"/>
    </row>
    <row r="60" s="8" customFormat="1" ht="19.92" customHeight="1">
      <c r="B60" s="184"/>
      <c r="C60" s="185"/>
      <c r="D60" s="186" t="s">
        <v>105</v>
      </c>
      <c r="E60" s="187"/>
      <c r="F60" s="187"/>
      <c r="G60" s="187"/>
      <c r="H60" s="187"/>
      <c r="I60" s="188"/>
      <c r="J60" s="189">
        <f>J212</f>
        <v>0</v>
      </c>
      <c r="K60" s="190"/>
    </row>
    <row r="61" s="8" customFormat="1" ht="19.92" customHeight="1">
      <c r="B61" s="184"/>
      <c r="C61" s="185"/>
      <c r="D61" s="186" t="s">
        <v>106</v>
      </c>
      <c r="E61" s="187"/>
      <c r="F61" s="187"/>
      <c r="G61" s="187"/>
      <c r="H61" s="187"/>
      <c r="I61" s="188"/>
      <c r="J61" s="189">
        <f>J223</f>
        <v>0</v>
      </c>
      <c r="K61" s="190"/>
    </row>
    <row r="62" s="8" customFormat="1" ht="19.92" customHeight="1">
      <c r="B62" s="184"/>
      <c r="C62" s="185"/>
      <c r="D62" s="186" t="s">
        <v>107</v>
      </c>
      <c r="E62" s="187"/>
      <c r="F62" s="187"/>
      <c r="G62" s="187"/>
      <c r="H62" s="187"/>
      <c r="I62" s="188"/>
      <c r="J62" s="189">
        <f>J232</f>
        <v>0</v>
      </c>
      <c r="K62" s="190"/>
    </row>
    <row r="63" s="8" customFormat="1" ht="19.92" customHeight="1">
      <c r="B63" s="184"/>
      <c r="C63" s="185"/>
      <c r="D63" s="186" t="s">
        <v>108</v>
      </c>
      <c r="E63" s="187"/>
      <c r="F63" s="187"/>
      <c r="G63" s="187"/>
      <c r="H63" s="187"/>
      <c r="I63" s="188"/>
      <c r="J63" s="189">
        <f>J325</f>
        <v>0</v>
      </c>
      <c r="K63" s="190"/>
    </row>
    <row r="64" s="8" customFormat="1" ht="14.88" customHeight="1">
      <c r="B64" s="184"/>
      <c r="C64" s="185"/>
      <c r="D64" s="186" t="s">
        <v>109</v>
      </c>
      <c r="E64" s="187"/>
      <c r="F64" s="187"/>
      <c r="G64" s="187"/>
      <c r="H64" s="187"/>
      <c r="I64" s="188"/>
      <c r="J64" s="189">
        <f>J329</f>
        <v>0</v>
      </c>
      <c r="K64" s="190"/>
    </row>
    <row r="65" s="8" customFormat="1" ht="19.92" customHeight="1">
      <c r="B65" s="184"/>
      <c r="C65" s="185"/>
      <c r="D65" s="186" t="s">
        <v>110</v>
      </c>
      <c r="E65" s="187"/>
      <c r="F65" s="187"/>
      <c r="G65" s="187"/>
      <c r="H65" s="187"/>
      <c r="I65" s="188"/>
      <c r="J65" s="189">
        <f>J333</f>
        <v>0</v>
      </c>
      <c r="K65" s="190"/>
    </row>
    <row r="66" s="8" customFormat="1" ht="19.92" customHeight="1">
      <c r="B66" s="184"/>
      <c r="C66" s="185"/>
      <c r="D66" s="186" t="s">
        <v>111</v>
      </c>
      <c r="E66" s="187"/>
      <c r="F66" s="187"/>
      <c r="G66" s="187"/>
      <c r="H66" s="187"/>
      <c r="I66" s="188"/>
      <c r="J66" s="189">
        <f>J336</f>
        <v>0</v>
      </c>
      <c r="K66" s="190"/>
    </row>
    <row r="67" s="7" customFormat="1" ht="24.96" customHeight="1">
      <c r="B67" s="177"/>
      <c r="C67" s="178"/>
      <c r="D67" s="179" t="s">
        <v>112</v>
      </c>
      <c r="E67" s="180"/>
      <c r="F67" s="180"/>
      <c r="G67" s="180"/>
      <c r="H67" s="180"/>
      <c r="I67" s="181"/>
      <c r="J67" s="182">
        <f>J339</f>
        <v>0</v>
      </c>
      <c r="K67" s="183"/>
    </row>
    <row r="68" s="8" customFormat="1" ht="19.92" customHeight="1">
      <c r="B68" s="184"/>
      <c r="C68" s="185"/>
      <c r="D68" s="186" t="s">
        <v>113</v>
      </c>
      <c r="E68" s="187"/>
      <c r="F68" s="187"/>
      <c r="G68" s="187"/>
      <c r="H68" s="187"/>
      <c r="I68" s="188"/>
      <c r="J68" s="189">
        <f>J340</f>
        <v>0</v>
      </c>
      <c r="K68" s="190"/>
    </row>
    <row r="69" s="1" customFormat="1" ht="21.84" customHeight="1">
      <c r="B69" s="45"/>
      <c r="C69" s="46"/>
      <c r="D69" s="46"/>
      <c r="E69" s="46"/>
      <c r="F69" s="46"/>
      <c r="G69" s="46"/>
      <c r="H69" s="46"/>
      <c r="I69" s="144"/>
      <c r="J69" s="46"/>
      <c r="K69" s="50"/>
    </row>
    <row r="70" s="1" customFormat="1" ht="6.96" customHeight="1">
      <c r="B70" s="66"/>
      <c r="C70" s="67"/>
      <c r="D70" s="67"/>
      <c r="E70" s="67"/>
      <c r="F70" s="67"/>
      <c r="G70" s="67"/>
      <c r="H70" s="67"/>
      <c r="I70" s="166"/>
      <c r="J70" s="67"/>
      <c r="K70" s="68"/>
    </row>
    <row r="74" s="1" customFormat="1" ht="6.96" customHeight="1">
      <c r="B74" s="69"/>
      <c r="C74" s="70"/>
      <c r="D74" s="70"/>
      <c r="E74" s="70"/>
      <c r="F74" s="70"/>
      <c r="G74" s="70"/>
      <c r="H74" s="70"/>
      <c r="I74" s="169"/>
      <c r="J74" s="70"/>
      <c r="K74" s="70"/>
      <c r="L74" s="71"/>
    </row>
    <row r="75" s="1" customFormat="1" ht="36.96" customHeight="1">
      <c r="B75" s="45"/>
      <c r="C75" s="72" t="s">
        <v>114</v>
      </c>
      <c r="D75" s="73"/>
      <c r="E75" s="73"/>
      <c r="F75" s="73"/>
      <c r="G75" s="73"/>
      <c r="H75" s="73"/>
      <c r="I75" s="191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1"/>
      <c r="J76" s="73"/>
      <c r="K76" s="73"/>
      <c r="L76" s="71"/>
    </row>
    <row r="77" s="1" customFormat="1" ht="14.4" customHeight="1">
      <c r="B77" s="45"/>
      <c r="C77" s="75" t="s">
        <v>18</v>
      </c>
      <c r="D77" s="73"/>
      <c r="E77" s="73"/>
      <c r="F77" s="73"/>
      <c r="G77" s="73"/>
      <c r="H77" s="73"/>
      <c r="I77" s="191"/>
      <c r="J77" s="73"/>
      <c r="K77" s="73"/>
      <c r="L77" s="71"/>
    </row>
    <row r="78" s="1" customFormat="1" ht="16.5" customHeight="1">
      <c r="B78" s="45"/>
      <c r="C78" s="73"/>
      <c r="D78" s="73"/>
      <c r="E78" s="192" t="str">
        <f>E7</f>
        <v>Kolín-ulice Písečná - rekonstrukce komunikace a kanalizace</v>
      </c>
      <c r="F78" s="75"/>
      <c r="G78" s="75"/>
      <c r="H78" s="75"/>
      <c r="I78" s="191"/>
      <c r="J78" s="73"/>
      <c r="K78" s="73"/>
      <c r="L78" s="71"/>
    </row>
    <row r="79" s="1" customFormat="1" ht="14.4" customHeight="1">
      <c r="B79" s="45"/>
      <c r="C79" s="75" t="s">
        <v>95</v>
      </c>
      <c r="D79" s="73"/>
      <c r="E79" s="73"/>
      <c r="F79" s="73"/>
      <c r="G79" s="73"/>
      <c r="H79" s="73"/>
      <c r="I79" s="191"/>
      <c r="J79" s="73"/>
      <c r="K79" s="73"/>
      <c r="L79" s="71"/>
    </row>
    <row r="80" s="1" customFormat="1" ht="17.25" customHeight="1">
      <c r="B80" s="45"/>
      <c r="C80" s="73"/>
      <c r="D80" s="73"/>
      <c r="E80" s="81" t="str">
        <f>E9</f>
        <v>KolinPisKan - Kolín - ulice Písečná . rekonstrukce komunikace a kanalizace</v>
      </c>
      <c r="F80" s="73"/>
      <c r="G80" s="73"/>
      <c r="H80" s="73"/>
      <c r="I80" s="191"/>
      <c r="J80" s="73"/>
      <c r="K80" s="73"/>
      <c r="L80" s="71"/>
    </row>
    <row r="81" s="1" customFormat="1" ht="6.96" customHeight="1">
      <c r="B81" s="45"/>
      <c r="C81" s="73"/>
      <c r="D81" s="73"/>
      <c r="E81" s="73"/>
      <c r="F81" s="73"/>
      <c r="G81" s="73"/>
      <c r="H81" s="73"/>
      <c r="I81" s="191"/>
      <c r="J81" s="73"/>
      <c r="K81" s="73"/>
      <c r="L81" s="71"/>
    </row>
    <row r="82" s="1" customFormat="1" ht="18" customHeight="1">
      <c r="B82" s="45"/>
      <c r="C82" s="75" t="s">
        <v>24</v>
      </c>
      <c r="D82" s="73"/>
      <c r="E82" s="73"/>
      <c r="F82" s="193" t="str">
        <f>F12</f>
        <v>Kolín</v>
      </c>
      <c r="G82" s="73"/>
      <c r="H82" s="73"/>
      <c r="I82" s="194" t="s">
        <v>26</v>
      </c>
      <c r="J82" s="84" t="str">
        <f>IF(J12="","",J12)</f>
        <v>23. 3. 2018</v>
      </c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191"/>
      <c r="J83" s="73"/>
      <c r="K83" s="73"/>
      <c r="L83" s="71"/>
    </row>
    <row r="84" s="1" customFormat="1">
      <c r="B84" s="45"/>
      <c r="C84" s="75" t="s">
        <v>28</v>
      </c>
      <c r="D84" s="73"/>
      <c r="E84" s="73"/>
      <c r="F84" s="193" t="str">
        <f>E15</f>
        <v>Město Kolín</v>
      </c>
      <c r="G84" s="73"/>
      <c r="H84" s="73"/>
      <c r="I84" s="194" t="s">
        <v>34</v>
      </c>
      <c r="J84" s="193" t="str">
        <f>E21</f>
        <v>Vodárenská společnost Chrudim, a.s.</v>
      </c>
      <c r="K84" s="73"/>
      <c r="L84" s="71"/>
    </row>
    <row r="85" s="1" customFormat="1" ht="14.4" customHeight="1">
      <c r="B85" s="45"/>
      <c r="C85" s="75" t="s">
        <v>32</v>
      </c>
      <c r="D85" s="73"/>
      <c r="E85" s="73"/>
      <c r="F85" s="193" t="str">
        <f>IF(E18="","",E18)</f>
        <v/>
      </c>
      <c r="G85" s="73"/>
      <c r="H85" s="73"/>
      <c r="I85" s="191"/>
      <c r="J85" s="73"/>
      <c r="K85" s="73"/>
      <c r="L85" s="71"/>
    </row>
    <row r="86" s="1" customFormat="1" ht="10.32" customHeight="1">
      <c r="B86" s="45"/>
      <c r="C86" s="73"/>
      <c r="D86" s="73"/>
      <c r="E86" s="73"/>
      <c r="F86" s="73"/>
      <c r="G86" s="73"/>
      <c r="H86" s="73"/>
      <c r="I86" s="191"/>
      <c r="J86" s="73"/>
      <c r="K86" s="73"/>
      <c r="L86" s="71"/>
    </row>
    <row r="87" s="9" customFormat="1" ht="29.28" customHeight="1">
      <c r="B87" s="195"/>
      <c r="C87" s="196" t="s">
        <v>115</v>
      </c>
      <c r="D87" s="197" t="s">
        <v>57</v>
      </c>
      <c r="E87" s="197" t="s">
        <v>53</v>
      </c>
      <c r="F87" s="197" t="s">
        <v>116</v>
      </c>
      <c r="G87" s="197" t="s">
        <v>117</v>
      </c>
      <c r="H87" s="197" t="s">
        <v>118</v>
      </c>
      <c r="I87" s="198" t="s">
        <v>119</v>
      </c>
      <c r="J87" s="197" t="s">
        <v>99</v>
      </c>
      <c r="K87" s="199" t="s">
        <v>120</v>
      </c>
      <c r="L87" s="200"/>
      <c r="M87" s="101" t="s">
        <v>121</v>
      </c>
      <c r="N87" s="102" t="s">
        <v>42</v>
      </c>
      <c r="O87" s="102" t="s">
        <v>122</v>
      </c>
      <c r="P87" s="102" t="s">
        <v>123</v>
      </c>
      <c r="Q87" s="102" t="s">
        <v>124</v>
      </c>
      <c r="R87" s="102" t="s">
        <v>125</v>
      </c>
      <c r="S87" s="102" t="s">
        <v>126</v>
      </c>
      <c r="T87" s="103" t="s">
        <v>127</v>
      </c>
    </row>
    <row r="88" s="1" customFormat="1" ht="29.28" customHeight="1">
      <c r="B88" s="45"/>
      <c r="C88" s="107" t="s">
        <v>100</v>
      </c>
      <c r="D88" s="73"/>
      <c r="E88" s="73"/>
      <c r="F88" s="73"/>
      <c r="G88" s="73"/>
      <c r="H88" s="73"/>
      <c r="I88" s="191"/>
      <c r="J88" s="201">
        <f>BK88</f>
        <v>0</v>
      </c>
      <c r="K88" s="73"/>
      <c r="L88" s="71"/>
      <c r="M88" s="104"/>
      <c r="N88" s="105"/>
      <c r="O88" s="105"/>
      <c r="P88" s="202">
        <f>P89+P339</f>
        <v>0</v>
      </c>
      <c r="Q88" s="105"/>
      <c r="R88" s="202">
        <f>R89+R339</f>
        <v>1015.5033090000001</v>
      </c>
      <c r="S88" s="105"/>
      <c r="T88" s="203">
        <f>T89+T339</f>
        <v>53.125600000000006</v>
      </c>
      <c r="AT88" s="23" t="s">
        <v>71</v>
      </c>
      <c r="AU88" s="23" t="s">
        <v>101</v>
      </c>
      <c r="BK88" s="204">
        <f>BK89+BK339</f>
        <v>0</v>
      </c>
    </row>
    <row r="89" s="10" customFormat="1" ht="37.44" customHeight="1">
      <c r="B89" s="205"/>
      <c r="C89" s="206"/>
      <c r="D89" s="207" t="s">
        <v>71</v>
      </c>
      <c r="E89" s="208" t="s">
        <v>128</v>
      </c>
      <c r="F89" s="208" t="s">
        <v>129</v>
      </c>
      <c r="G89" s="206"/>
      <c r="H89" s="206"/>
      <c r="I89" s="209"/>
      <c r="J89" s="210">
        <f>BK89</f>
        <v>0</v>
      </c>
      <c r="K89" s="206"/>
      <c r="L89" s="211"/>
      <c r="M89" s="212"/>
      <c r="N89" s="213"/>
      <c r="O89" s="213"/>
      <c r="P89" s="214">
        <f>P90+P207+P212+P223+P232+P325+P333+P336</f>
        <v>0</v>
      </c>
      <c r="Q89" s="213"/>
      <c r="R89" s="214">
        <f>R90+R207+R212+R223+R232+R325+R333+R336</f>
        <v>1015.4723090000001</v>
      </c>
      <c r="S89" s="213"/>
      <c r="T89" s="215">
        <f>T90+T207+T212+T223+T232+T325+T333+T336</f>
        <v>53.125600000000006</v>
      </c>
      <c r="AR89" s="216" t="s">
        <v>79</v>
      </c>
      <c r="AT89" s="217" t="s">
        <v>71</v>
      </c>
      <c r="AU89" s="217" t="s">
        <v>72</v>
      </c>
      <c r="AY89" s="216" t="s">
        <v>130</v>
      </c>
      <c r="BK89" s="218">
        <f>BK90+BK207+BK212+BK223+BK232+BK325+BK333+BK336</f>
        <v>0</v>
      </c>
    </row>
    <row r="90" s="10" customFormat="1" ht="19.92" customHeight="1">
      <c r="B90" s="205"/>
      <c r="C90" s="206"/>
      <c r="D90" s="207" t="s">
        <v>71</v>
      </c>
      <c r="E90" s="219" t="s">
        <v>79</v>
      </c>
      <c r="F90" s="219" t="s">
        <v>131</v>
      </c>
      <c r="G90" s="206"/>
      <c r="H90" s="206"/>
      <c r="I90" s="209"/>
      <c r="J90" s="220">
        <f>BK90</f>
        <v>0</v>
      </c>
      <c r="K90" s="206"/>
      <c r="L90" s="211"/>
      <c r="M90" s="212"/>
      <c r="N90" s="213"/>
      <c r="O90" s="213"/>
      <c r="P90" s="214">
        <f>SUM(P91:P206)</f>
        <v>0</v>
      </c>
      <c r="Q90" s="213"/>
      <c r="R90" s="214">
        <f>SUM(R91:R206)</f>
        <v>886.57671200000004</v>
      </c>
      <c r="S90" s="213"/>
      <c r="T90" s="215">
        <f>SUM(T91:T206)</f>
        <v>0</v>
      </c>
      <c r="AR90" s="216" t="s">
        <v>79</v>
      </c>
      <c r="AT90" s="217" t="s">
        <v>71</v>
      </c>
      <c r="AU90" s="217" t="s">
        <v>79</v>
      </c>
      <c r="AY90" s="216" t="s">
        <v>130</v>
      </c>
      <c r="BK90" s="218">
        <f>SUM(BK91:BK206)</f>
        <v>0</v>
      </c>
    </row>
    <row r="91" s="1" customFormat="1" ht="16.5" customHeight="1">
      <c r="B91" s="45"/>
      <c r="C91" s="221" t="s">
        <v>79</v>
      </c>
      <c r="D91" s="221" t="s">
        <v>132</v>
      </c>
      <c r="E91" s="222" t="s">
        <v>133</v>
      </c>
      <c r="F91" s="223" t="s">
        <v>134</v>
      </c>
      <c r="G91" s="224" t="s">
        <v>135</v>
      </c>
      <c r="H91" s="225">
        <v>200</v>
      </c>
      <c r="I91" s="226"/>
      <c r="J91" s="227">
        <f>ROUND(I91*H91,2)</f>
        <v>0</v>
      </c>
      <c r="K91" s="223" t="s">
        <v>136</v>
      </c>
      <c r="L91" s="71"/>
      <c r="M91" s="228" t="s">
        <v>23</v>
      </c>
      <c r="N91" s="229" t="s">
        <v>43</v>
      </c>
      <c r="O91" s="46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3" t="s">
        <v>137</v>
      </c>
      <c r="AT91" s="23" t="s">
        <v>132</v>
      </c>
      <c r="AU91" s="23" t="s">
        <v>81</v>
      </c>
      <c r="AY91" s="23" t="s">
        <v>130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3" t="s">
        <v>79</v>
      </c>
      <c r="BK91" s="232">
        <f>ROUND(I91*H91,2)</f>
        <v>0</v>
      </c>
      <c r="BL91" s="23" t="s">
        <v>137</v>
      </c>
      <c r="BM91" s="23" t="s">
        <v>138</v>
      </c>
    </row>
    <row r="92" s="1" customFormat="1" ht="25.5" customHeight="1">
      <c r="B92" s="45"/>
      <c r="C92" s="221" t="s">
        <v>81</v>
      </c>
      <c r="D92" s="221" t="s">
        <v>132</v>
      </c>
      <c r="E92" s="222" t="s">
        <v>139</v>
      </c>
      <c r="F92" s="223" t="s">
        <v>140</v>
      </c>
      <c r="G92" s="224" t="s">
        <v>141</v>
      </c>
      <c r="H92" s="225">
        <v>20</v>
      </c>
      <c r="I92" s="226"/>
      <c r="J92" s="227">
        <f>ROUND(I92*H92,2)</f>
        <v>0</v>
      </c>
      <c r="K92" s="223" t="s">
        <v>136</v>
      </c>
      <c r="L92" s="71"/>
      <c r="M92" s="228" t="s">
        <v>23</v>
      </c>
      <c r="N92" s="229" t="s">
        <v>43</v>
      </c>
      <c r="O92" s="46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3" t="s">
        <v>137</v>
      </c>
      <c r="AT92" s="23" t="s">
        <v>132</v>
      </c>
      <c r="AU92" s="23" t="s">
        <v>81</v>
      </c>
      <c r="AY92" s="23" t="s">
        <v>130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3" t="s">
        <v>79</v>
      </c>
      <c r="BK92" s="232">
        <f>ROUND(I92*H92,2)</f>
        <v>0</v>
      </c>
      <c r="BL92" s="23" t="s">
        <v>137</v>
      </c>
      <c r="BM92" s="23" t="s">
        <v>142</v>
      </c>
    </row>
    <row r="93" s="1" customFormat="1" ht="16.5" customHeight="1">
      <c r="B93" s="45"/>
      <c r="C93" s="221" t="s">
        <v>143</v>
      </c>
      <c r="D93" s="221" t="s">
        <v>132</v>
      </c>
      <c r="E93" s="222" t="s">
        <v>144</v>
      </c>
      <c r="F93" s="223" t="s">
        <v>145</v>
      </c>
      <c r="G93" s="224" t="s">
        <v>146</v>
      </c>
      <c r="H93" s="225">
        <v>41.399999999999999</v>
      </c>
      <c r="I93" s="226"/>
      <c r="J93" s="227">
        <f>ROUND(I93*H93,2)</f>
        <v>0</v>
      </c>
      <c r="K93" s="223" t="s">
        <v>136</v>
      </c>
      <c r="L93" s="71"/>
      <c r="M93" s="228" t="s">
        <v>23</v>
      </c>
      <c r="N93" s="229" t="s">
        <v>43</v>
      </c>
      <c r="O93" s="46"/>
      <c r="P93" s="230">
        <f>O93*H93</f>
        <v>0</v>
      </c>
      <c r="Q93" s="230">
        <v>0.0086800000000000002</v>
      </c>
      <c r="R93" s="230">
        <f>Q93*H93</f>
        <v>0.359352</v>
      </c>
      <c r="S93" s="230">
        <v>0</v>
      </c>
      <c r="T93" s="231">
        <f>S93*H93</f>
        <v>0</v>
      </c>
      <c r="AR93" s="23" t="s">
        <v>137</v>
      </c>
      <c r="AT93" s="23" t="s">
        <v>132</v>
      </c>
      <c r="AU93" s="23" t="s">
        <v>81</v>
      </c>
      <c r="AY93" s="23" t="s">
        <v>130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3" t="s">
        <v>79</v>
      </c>
      <c r="BK93" s="232">
        <f>ROUND(I93*H93,2)</f>
        <v>0</v>
      </c>
      <c r="BL93" s="23" t="s">
        <v>137</v>
      </c>
      <c r="BM93" s="23" t="s">
        <v>147</v>
      </c>
    </row>
    <row r="94" s="11" customFormat="1">
      <c r="B94" s="233"/>
      <c r="C94" s="234"/>
      <c r="D94" s="235" t="s">
        <v>148</v>
      </c>
      <c r="E94" s="236" t="s">
        <v>23</v>
      </c>
      <c r="F94" s="237" t="s">
        <v>149</v>
      </c>
      <c r="G94" s="234"/>
      <c r="H94" s="236" t="s">
        <v>23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148</v>
      </c>
      <c r="AU94" s="243" t="s">
        <v>81</v>
      </c>
      <c r="AV94" s="11" t="s">
        <v>79</v>
      </c>
      <c r="AW94" s="11" t="s">
        <v>36</v>
      </c>
      <c r="AX94" s="11" t="s">
        <v>72</v>
      </c>
      <c r="AY94" s="243" t="s">
        <v>130</v>
      </c>
    </row>
    <row r="95" s="11" customFormat="1">
      <c r="B95" s="233"/>
      <c r="C95" s="234"/>
      <c r="D95" s="235" t="s">
        <v>148</v>
      </c>
      <c r="E95" s="236" t="s">
        <v>23</v>
      </c>
      <c r="F95" s="237" t="s">
        <v>150</v>
      </c>
      <c r="G95" s="234"/>
      <c r="H95" s="236" t="s">
        <v>23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148</v>
      </c>
      <c r="AU95" s="243" t="s">
        <v>81</v>
      </c>
      <c r="AV95" s="11" t="s">
        <v>79</v>
      </c>
      <c r="AW95" s="11" t="s">
        <v>36</v>
      </c>
      <c r="AX95" s="11" t="s">
        <v>72</v>
      </c>
      <c r="AY95" s="243" t="s">
        <v>130</v>
      </c>
    </row>
    <row r="96" s="12" customFormat="1">
      <c r="B96" s="244"/>
      <c r="C96" s="245"/>
      <c r="D96" s="235" t="s">
        <v>148</v>
      </c>
      <c r="E96" s="246" t="s">
        <v>23</v>
      </c>
      <c r="F96" s="247" t="s">
        <v>151</v>
      </c>
      <c r="G96" s="245"/>
      <c r="H96" s="248">
        <v>8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AT96" s="254" t="s">
        <v>148</v>
      </c>
      <c r="AU96" s="254" t="s">
        <v>81</v>
      </c>
      <c r="AV96" s="12" t="s">
        <v>81</v>
      </c>
      <c r="AW96" s="12" t="s">
        <v>36</v>
      </c>
      <c r="AX96" s="12" t="s">
        <v>72</v>
      </c>
      <c r="AY96" s="254" t="s">
        <v>130</v>
      </c>
    </row>
    <row r="97" s="12" customFormat="1">
      <c r="B97" s="244"/>
      <c r="C97" s="245"/>
      <c r="D97" s="235" t="s">
        <v>148</v>
      </c>
      <c r="E97" s="246" t="s">
        <v>23</v>
      </c>
      <c r="F97" s="247" t="s">
        <v>152</v>
      </c>
      <c r="G97" s="245"/>
      <c r="H97" s="248">
        <v>6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AT97" s="254" t="s">
        <v>148</v>
      </c>
      <c r="AU97" s="254" t="s">
        <v>81</v>
      </c>
      <c r="AV97" s="12" t="s">
        <v>81</v>
      </c>
      <c r="AW97" s="12" t="s">
        <v>36</v>
      </c>
      <c r="AX97" s="12" t="s">
        <v>72</v>
      </c>
      <c r="AY97" s="254" t="s">
        <v>130</v>
      </c>
    </row>
    <row r="98" s="11" customFormat="1">
      <c r="B98" s="233"/>
      <c r="C98" s="234"/>
      <c r="D98" s="235" t="s">
        <v>148</v>
      </c>
      <c r="E98" s="236" t="s">
        <v>23</v>
      </c>
      <c r="F98" s="237" t="s">
        <v>153</v>
      </c>
      <c r="G98" s="234"/>
      <c r="H98" s="236" t="s">
        <v>23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148</v>
      </c>
      <c r="AU98" s="243" t="s">
        <v>81</v>
      </c>
      <c r="AV98" s="11" t="s">
        <v>79</v>
      </c>
      <c r="AW98" s="11" t="s">
        <v>36</v>
      </c>
      <c r="AX98" s="11" t="s">
        <v>72</v>
      </c>
      <c r="AY98" s="243" t="s">
        <v>130</v>
      </c>
    </row>
    <row r="99" s="12" customFormat="1">
      <c r="B99" s="244"/>
      <c r="C99" s="245"/>
      <c r="D99" s="235" t="s">
        <v>148</v>
      </c>
      <c r="E99" s="246" t="s">
        <v>23</v>
      </c>
      <c r="F99" s="247" t="s">
        <v>151</v>
      </c>
      <c r="G99" s="245"/>
      <c r="H99" s="248">
        <v>8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148</v>
      </c>
      <c r="AU99" s="254" t="s">
        <v>81</v>
      </c>
      <c r="AV99" s="12" t="s">
        <v>81</v>
      </c>
      <c r="AW99" s="12" t="s">
        <v>36</v>
      </c>
      <c r="AX99" s="12" t="s">
        <v>72</v>
      </c>
      <c r="AY99" s="254" t="s">
        <v>130</v>
      </c>
    </row>
    <row r="100" s="12" customFormat="1">
      <c r="B100" s="244"/>
      <c r="C100" s="245"/>
      <c r="D100" s="235" t="s">
        <v>148</v>
      </c>
      <c r="E100" s="246" t="s">
        <v>23</v>
      </c>
      <c r="F100" s="247" t="s">
        <v>154</v>
      </c>
      <c r="G100" s="245"/>
      <c r="H100" s="248">
        <v>5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AT100" s="254" t="s">
        <v>148</v>
      </c>
      <c r="AU100" s="254" t="s">
        <v>81</v>
      </c>
      <c r="AV100" s="12" t="s">
        <v>81</v>
      </c>
      <c r="AW100" s="12" t="s">
        <v>36</v>
      </c>
      <c r="AX100" s="12" t="s">
        <v>72</v>
      </c>
      <c r="AY100" s="254" t="s">
        <v>130</v>
      </c>
    </row>
    <row r="101" s="11" customFormat="1">
      <c r="B101" s="233"/>
      <c r="C101" s="234"/>
      <c r="D101" s="235" t="s">
        <v>148</v>
      </c>
      <c r="E101" s="236" t="s">
        <v>23</v>
      </c>
      <c r="F101" s="237" t="s">
        <v>155</v>
      </c>
      <c r="G101" s="234"/>
      <c r="H101" s="236" t="s">
        <v>23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148</v>
      </c>
      <c r="AU101" s="243" t="s">
        <v>81</v>
      </c>
      <c r="AV101" s="11" t="s">
        <v>79</v>
      </c>
      <c r="AW101" s="11" t="s">
        <v>36</v>
      </c>
      <c r="AX101" s="11" t="s">
        <v>72</v>
      </c>
      <c r="AY101" s="243" t="s">
        <v>130</v>
      </c>
    </row>
    <row r="102" s="12" customFormat="1">
      <c r="B102" s="244"/>
      <c r="C102" s="245"/>
      <c r="D102" s="235" t="s">
        <v>148</v>
      </c>
      <c r="E102" s="246" t="s">
        <v>23</v>
      </c>
      <c r="F102" s="247" t="s">
        <v>156</v>
      </c>
      <c r="G102" s="245"/>
      <c r="H102" s="248">
        <v>7.2000000000000002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AT102" s="254" t="s">
        <v>148</v>
      </c>
      <c r="AU102" s="254" t="s">
        <v>81</v>
      </c>
      <c r="AV102" s="12" t="s">
        <v>81</v>
      </c>
      <c r="AW102" s="12" t="s">
        <v>36</v>
      </c>
      <c r="AX102" s="12" t="s">
        <v>72</v>
      </c>
      <c r="AY102" s="254" t="s">
        <v>130</v>
      </c>
    </row>
    <row r="103" s="12" customFormat="1">
      <c r="B103" s="244"/>
      <c r="C103" s="245"/>
      <c r="D103" s="235" t="s">
        <v>148</v>
      </c>
      <c r="E103" s="246" t="s">
        <v>23</v>
      </c>
      <c r="F103" s="247" t="s">
        <v>156</v>
      </c>
      <c r="G103" s="245"/>
      <c r="H103" s="248">
        <v>7.2000000000000002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AT103" s="254" t="s">
        <v>148</v>
      </c>
      <c r="AU103" s="254" t="s">
        <v>81</v>
      </c>
      <c r="AV103" s="12" t="s">
        <v>81</v>
      </c>
      <c r="AW103" s="12" t="s">
        <v>36</v>
      </c>
      <c r="AX103" s="12" t="s">
        <v>72</v>
      </c>
      <c r="AY103" s="254" t="s">
        <v>130</v>
      </c>
    </row>
    <row r="104" s="13" customFormat="1">
      <c r="B104" s="255"/>
      <c r="C104" s="256"/>
      <c r="D104" s="235" t="s">
        <v>148</v>
      </c>
      <c r="E104" s="257" t="s">
        <v>23</v>
      </c>
      <c r="F104" s="258" t="s">
        <v>157</v>
      </c>
      <c r="G104" s="256"/>
      <c r="H104" s="259">
        <v>41.399999999999999</v>
      </c>
      <c r="I104" s="260"/>
      <c r="J104" s="256"/>
      <c r="K104" s="256"/>
      <c r="L104" s="261"/>
      <c r="M104" s="262"/>
      <c r="N104" s="263"/>
      <c r="O104" s="263"/>
      <c r="P104" s="263"/>
      <c r="Q104" s="263"/>
      <c r="R104" s="263"/>
      <c r="S104" s="263"/>
      <c r="T104" s="264"/>
      <c r="AT104" s="265" t="s">
        <v>148</v>
      </c>
      <c r="AU104" s="265" t="s">
        <v>81</v>
      </c>
      <c r="AV104" s="13" t="s">
        <v>137</v>
      </c>
      <c r="AW104" s="13" t="s">
        <v>36</v>
      </c>
      <c r="AX104" s="13" t="s">
        <v>79</v>
      </c>
      <c r="AY104" s="265" t="s">
        <v>130</v>
      </c>
    </row>
    <row r="105" s="1" customFormat="1" ht="16.5" customHeight="1">
      <c r="B105" s="45"/>
      <c r="C105" s="221" t="s">
        <v>137</v>
      </c>
      <c r="D105" s="221" t="s">
        <v>132</v>
      </c>
      <c r="E105" s="222" t="s">
        <v>158</v>
      </c>
      <c r="F105" s="223" t="s">
        <v>159</v>
      </c>
      <c r="G105" s="224" t="s">
        <v>146</v>
      </c>
      <c r="H105" s="225">
        <v>14.4</v>
      </c>
      <c r="I105" s="226"/>
      <c r="J105" s="227">
        <f>ROUND(I105*H105,2)</f>
        <v>0</v>
      </c>
      <c r="K105" s="223" t="s">
        <v>136</v>
      </c>
      <c r="L105" s="71"/>
      <c r="M105" s="228" t="s">
        <v>23</v>
      </c>
      <c r="N105" s="229" t="s">
        <v>43</v>
      </c>
      <c r="O105" s="46"/>
      <c r="P105" s="230">
        <f>O105*H105</f>
        <v>0</v>
      </c>
      <c r="Q105" s="230">
        <v>0.036900000000000002</v>
      </c>
      <c r="R105" s="230">
        <f>Q105*H105</f>
        <v>0.53136000000000005</v>
      </c>
      <c r="S105" s="230">
        <v>0</v>
      </c>
      <c r="T105" s="231">
        <f>S105*H105</f>
        <v>0</v>
      </c>
      <c r="AR105" s="23" t="s">
        <v>137</v>
      </c>
      <c r="AT105" s="23" t="s">
        <v>132</v>
      </c>
      <c r="AU105" s="23" t="s">
        <v>81</v>
      </c>
      <c r="AY105" s="23" t="s">
        <v>130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3" t="s">
        <v>79</v>
      </c>
      <c r="BK105" s="232">
        <f>ROUND(I105*H105,2)</f>
        <v>0</v>
      </c>
      <c r="BL105" s="23" t="s">
        <v>137</v>
      </c>
      <c r="BM105" s="23" t="s">
        <v>160</v>
      </c>
    </row>
    <row r="106" s="11" customFormat="1">
      <c r="B106" s="233"/>
      <c r="C106" s="234"/>
      <c r="D106" s="235" t="s">
        <v>148</v>
      </c>
      <c r="E106" s="236" t="s">
        <v>23</v>
      </c>
      <c r="F106" s="237" t="s">
        <v>149</v>
      </c>
      <c r="G106" s="234"/>
      <c r="H106" s="236" t="s">
        <v>23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148</v>
      </c>
      <c r="AU106" s="243" t="s">
        <v>81</v>
      </c>
      <c r="AV106" s="11" t="s">
        <v>79</v>
      </c>
      <c r="AW106" s="11" t="s">
        <v>36</v>
      </c>
      <c r="AX106" s="11" t="s">
        <v>72</v>
      </c>
      <c r="AY106" s="243" t="s">
        <v>130</v>
      </c>
    </row>
    <row r="107" s="11" customFormat="1">
      <c r="B107" s="233"/>
      <c r="C107" s="234"/>
      <c r="D107" s="235" t="s">
        <v>148</v>
      </c>
      <c r="E107" s="236" t="s">
        <v>23</v>
      </c>
      <c r="F107" s="237" t="s">
        <v>150</v>
      </c>
      <c r="G107" s="234"/>
      <c r="H107" s="236" t="s">
        <v>23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148</v>
      </c>
      <c r="AU107" s="243" t="s">
        <v>81</v>
      </c>
      <c r="AV107" s="11" t="s">
        <v>79</v>
      </c>
      <c r="AW107" s="11" t="s">
        <v>36</v>
      </c>
      <c r="AX107" s="11" t="s">
        <v>72</v>
      </c>
      <c r="AY107" s="243" t="s">
        <v>130</v>
      </c>
    </row>
    <row r="108" s="12" customFormat="1">
      <c r="B108" s="244"/>
      <c r="C108" s="245"/>
      <c r="D108" s="235" t="s">
        <v>148</v>
      </c>
      <c r="E108" s="246" t="s">
        <v>23</v>
      </c>
      <c r="F108" s="247" t="s">
        <v>161</v>
      </c>
      <c r="G108" s="245"/>
      <c r="H108" s="248">
        <v>3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AT108" s="254" t="s">
        <v>148</v>
      </c>
      <c r="AU108" s="254" t="s">
        <v>81</v>
      </c>
      <c r="AV108" s="12" t="s">
        <v>81</v>
      </c>
      <c r="AW108" s="12" t="s">
        <v>36</v>
      </c>
      <c r="AX108" s="12" t="s">
        <v>72</v>
      </c>
      <c r="AY108" s="254" t="s">
        <v>130</v>
      </c>
    </row>
    <row r="109" s="11" customFormat="1">
      <c r="B109" s="233"/>
      <c r="C109" s="234"/>
      <c r="D109" s="235" t="s">
        <v>148</v>
      </c>
      <c r="E109" s="236" t="s">
        <v>23</v>
      </c>
      <c r="F109" s="237" t="s">
        <v>153</v>
      </c>
      <c r="G109" s="234"/>
      <c r="H109" s="236" t="s">
        <v>23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148</v>
      </c>
      <c r="AU109" s="243" t="s">
        <v>81</v>
      </c>
      <c r="AV109" s="11" t="s">
        <v>79</v>
      </c>
      <c r="AW109" s="11" t="s">
        <v>36</v>
      </c>
      <c r="AX109" s="11" t="s">
        <v>72</v>
      </c>
      <c r="AY109" s="243" t="s">
        <v>130</v>
      </c>
    </row>
    <row r="110" s="12" customFormat="1">
      <c r="B110" s="244"/>
      <c r="C110" s="245"/>
      <c r="D110" s="235" t="s">
        <v>148</v>
      </c>
      <c r="E110" s="246" t="s">
        <v>23</v>
      </c>
      <c r="F110" s="247" t="s">
        <v>162</v>
      </c>
      <c r="G110" s="245"/>
      <c r="H110" s="248">
        <v>1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AT110" s="254" t="s">
        <v>148</v>
      </c>
      <c r="AU110" s="254" t="s">
        <v>81</v>
      </c>
      <c r="AV110" s="12" t="s">
        <v>81</v>
      </c>
      <c r="AW110" s="12" t="s">
        <v>36</v>
      </c>
      <c r="AX110" s="12" t="s">
        <v>72</v>
      </c>
      <c r="AY110" s="254" t="s">
        <v>130</v>
      </c>
    </row>
    <row r="111" s="11" customFormat="1">
      <c r="B111" s="233"/>
      <c r="C111" s="234"/>
      <c r="D111" s="235" t="s">
        <v>148</v>
      </c>
      <c r="E111" s="236" t="s">
        <v>23</v>
      </c>
      <c r="F111" s="237" t="s">
        <v>155</v>
      </c>
      <c r="G111" s="234"/>
      <c r="H111" s="236" t="s">
        <v>23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148</v>
      </c>
      <c r="AU111" s="243" t="s">
        <v>81</v>
      </c>
      <c r="AV111" s="11" t="s">
        <v>79</v>
      </c>
      <c r="AW111" s="11" t="s">
        <v>36</v>
      </c>
      <c r="AX111" s="11" t="s">
        <v>72</v>
      </c>
      <c r="AY111" s="243" t="s">
        <v>130</v>
      </c>
    </row>
    <row r="112" s="12" customFormat="1">
      <c r="B112" s="244"/>
      <c r="C112" s="245"/>
      <c r="D112" s="235" t="s">
        <v>148</v>
      </c>
      <c r="E112" s="246" t="s">
        <v>23</v>
      </c>
      <c r="F112" s="247" t="s">
        <v>163</v>
      </c>
      <c r="G112" s="245"/>
      <c r="H112" s="248">
        <v>10.4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AT112" s="254" t="s">
        <v>148</v>
      </c>
      <c r="AU112" s="254" t="s">
        <v>81</v>
      </c>
      <c r="AV112" s="12" t="s">
        <v>81</v>
      </c>
      <c r="AW112" s="12" t="s">
        <v>36</v>
      </c>
      <c r="AX112" s="12" t="s">
        <v>72</v>
      </c>
      <c r="AY112" s="254" t="s">
        <v>130</v>
      </c>
    </row>
    <row r="113" s="13" customFormat="1">
      <c r="B113" s="255"/>
      <c r="C113" s="256"/>
      <c r="D113" s="235" t="s">
        <v>148</v>
      </c>
      <c r="E113" s="257" t="s">
        <v>23</v>
      </c>
      <c r="F113" s="258" t="s">
        <v>157</v>
      </c>
      <c r="G113" s="256"/>
      <c r="H113" s="259">
        <v>14.4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4"/>
      <c r="AT113" s="265" t="s">
        <v>148</v>
      </c>
      <c r="AU113" s="265" t="s">
        <v>81</v>
      </c>
      <c r="AV113" s="13" t="s">
        <v>137</v>
      </c>
      <c r="AW113" s="13" t="s">
        <v>36</v>
      </c>
      <c r="AX113" s="13" t="s">
        <v>79</v>
      </c>
      <c r="AY113" s="265" t="s">
        <v>130</v>
      </c>
    </row>
    <row r="114" s="1" customFormat="1" ht="16.5" customHeight="1">
      <c r="B114" s="45"/>
      <c r="C114" s="221" t="s">
        <v>164</v>
      </c>
      <c r="D114" s="221" t="s">
        <v>132</v>
      </c>
      <c r="E114" s="222" t="s">
        <v>165</v>
      </c>
      <c r="F114" s="223" t="s">
        <v>166</v>
      </c>
      <c r="G114" s="224" t="s">
        <v>167</v>
      </c>
      <c r="H114" s="225">
        <v>94.260000000000005</v>
      </c>
      <c r="I114" s="226"/>
      <c r="J114" s="227">
        <f>ROUND(I114*H114,2)</f>
        <v>0</v>
      </c>
      <c r="K114" s="223" t="s">
        <v>136</v>
      </c>
      <c r="L114" s="71"/>
      <c r="M114" s="228" t="s">
        <v>23</v>
      </c>
      <c r="N114" s="229" t="s">
        <v>43</v>
      </c>
      <c r="O114" s="46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3" t="s">
        <v>137</v>
      </c>
      <c r="AT114" s="23" t="s">
        <v>132</v>
      </c>
      <c r="AU114" s="23" t="s">
        <v>81</v>
      </c>
      <c r="AY114" s="23" t="s">
        <v>130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3" t="s">
        <v>79</v>
      </c>
      <c r="BK114" s="232">
        <f>ROUND(I114*H114,2)</f>
        <v>0</v>
      </c>
      <c r="BL114" s="23" t="s">
        <v>137</v>
      </c>
      <c r="BM114" s="23" t="s">
        <v>168</v>
      </c>
    </row>
    <row r="115" s="11" customFormat="1">
      <c r="B115" s="233"/>
      <c r="C115" s="234"/>
      <c r="D115" s="235" t="s">
        <v>148</v>
      </c>
      <c r="E115" s="236" t="s">
        <v>23</v>
      </c>
      <c r="F115" s="237" t="s">
        <v>169</v>
      </c>
      <c r="G115" s="234"/>
      <c r="H115" s="236" t="s">
        <v>23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148</v>
      </c>
      <c r="AU115" s="243" t="s">
        <v>81</v>
      </c>
      <c r="AV115" s="11" t="s">
        <v>79</v>
      </c>
      <c r="AW115" s="11" t="s">
        <v>36</v>
      </c>
      <c r="AX115" s="11" t="s">
        <v>72</v>
      </c>
      <c r="AY115" s="243" t="s">
        <v>130</v>
      </c>
    </row>
    <row r="116" s="11" customFormat="1">
      <c r="B116" s="233"/>
      <c r="C116" s="234"/>
      <c r="D116" s="235" t="s">
        <v>148</v>
      </c>
      <c r="E116" s="236" t="s">
        <v>23</v>
      </c>
      <c r="F116" s="237" t="s">
        <v>170</v>
      </c>
      <c r="G116" s="234"/>
      <c r="H116" s="236" t="s">
        <v>23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148</v>
      </c>
      <c r="AU116" s="243" t="s">
        <v>81</v>
      </c>
      <c r="AV116" s="11" t="s">
        <v>79</v>
      </c>
      <c r="AW116" s="11" t="s">
        <v>36</v>
      </c>
      <c r="AX116" s="11" t="s">
        <v>72</v>
      </c>
      <c r="AY116" s="243" t="s">
        <v>130</v>
      </c>
    </row>
    <row r="117" s="12" customFormat="1">
      <c r="B117" s="244"/>
      <c r="C117" s="245"/>
      <c r="D117" s="235" t="s">
        <v>148</v>
      </c>
      <c r="E117" s="246" t="s">
        <v>23</v>
      </c>
      <c r="F117" s="247" t="s">
        <v>171</v>
      </c>
      <c r="G117" s="245"/>
      <c r="H117" s="248">
        <v>6.5099999999999998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AT117" s="254" t="s">
        <v>148</v>
      </c>
      <c r="AU117" s="254" t="s">
        <v>81</v>
      </c>
      <c r="AV117" s="12" t="s">
        <v>81</v>
      </c>
      <c r="AW117" s="12" t="s">
        <v>36</v>
      </c>
      <c r="AX117" s="12" t="s">
        <v>72</v>
      </c>
      <c r="AY117" s="254" t="s">
        <v>130</v>
      </c>
    </row>
    <row r="118" s="12" customFormat="1">
      <c r="B118" s="244"/>
      <c r="C118" s="245"/>
      <c r="D118" s="235" t="s">
        <v>148</v>
      </c>
      <c r="E118" s="246" t="s">
        <v>23</v>
      </c>
      <c r="F118" s="247" t="s">
        <v>172</v>
      </c>
      <c r="G118" s="245"/>
      <c r="H118" s="248">
        <v>31.620000000000001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AT118" s="254" t="s">
        <v>148</v>
      </c>
      <c r="AU118" s="254" t="s">
        <v>81</v>
      </c>
      <c r="AV118" s="12" t="s">
        <v>81</v>
      </c>
      <c r="AW118" s="12" t="s">
        <v>36</v>
      </c>
      <c r="AX118" s="12" t="s">
        <v>72</v>
      </c>
      <c r="AY118" s="254" t="s">
        <v>130</v>
      </c>
    </row>
    <row r="119" s="12" customFormat="1">
      <c r="B119" s="244"/>
      <c r="C119" s="245"/>
      <c r="D119" s="235" t="s">
        <v>148</v>
      </c>
      <c r="E119" s="246" t="s">
        <v>23</v>
      </c>
      <c r="F119" s="247" t="s">
        <v>173</v>
      </c>
      <c r="G119" s="245"/>
      <c r="H119" s="248">
        <v>7.5899999999999999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AT119" s="254" t="s">
        <v>148</v>
      </c>
      <c r="AU119" s="254" t="s">
        <v>81</v>
      </c>
      <c r="AV119" s="12" t="s">
        <v>81</v>
      </c>
      <c r="AW119" s="12" t="s">
        <v>36</v>
      </c>
      <c r="AX119" s="12" t="s">
        <v>72</v>
      </c>
      <c r="AY119" s="254" t="s">
        <v>130</v>
      </c>
    </row>
    <row r="120" s="12" customFormat="1">
      <c r="B120" s="244"/>
      <c r="C120" s="245"/>
      <c r="D120" s="235" t="s">
        <v>148</v>
      </c>
      <c r="E120" s="246" t="s">
        <v>23</v>
      </c>
      <c r="F120" s="247" t="s">
        <v>174</v>
      </c>
      <c r="G120" s="245"/>
      <c r="H120" s="248">
        <v>5.2800000000000002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AT120" s="254" t="s">
        <v>148</v>
      </c>
      <c r="AU120" s="254" t="s">
        <v>81</v>
      </c>
      <c r="AV120" s="12" t="s">
        <v>81</v>
      </c>
      <c r="AW120" s="12" t="s">
        <v>36</v>
      </c>
      <c r="AX120" s="12" t="s">
        <v>72</v>
      </c>
      <c r="AY120" s="254" t="s">
        <v>130</v>
      </c>
    </row>
    <row r="121" s="11" customFormat="1">
      <c r="B121" s="233"/>
      <c r="C121" s="234"/>
      <c r="D121" s="235" t="s">
        <v>148</v>
      </c>
      <c r="E121" s="236" t="s">
        <v>23</v>
      </c>
      <c r="F121" s="237" t="s">
        <v>155</v>
      </c>
      <c r="G121" s="234"/>
      <c r="H121" s="236" t="s">
        <v>23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148</v>
      </c>
      <c r="AU121" s="243" t="s">
        <v>81</v>
      </c>
      <c r="AV121" s="11" t="s">
        <v>79</v>
      </c>
      <c r="AW121" s="11" t="s">
        <v>36</v>
      </c>
      <c r="AX121" s="11" t="s">
        <v>72</v>
      </c>
      <c r="AY121" s="243" t="s">
        <v>130</v>
      </c>
    </row>
    <row r="122" s="12" customFormat="1">
      <c r="B122" s="244"/>
      <c r="C122" s="245"/>
      <c r="D122" s="235" t="s">
        <v>148</v>
      </c>
      <c r="E122" s="246" t="s">
        <v>23</v>
      </c>
      <c r="F122" s="247" t="s">
        <v>175</v>
      </c>
      <c r="G122" s="245"/>
      <c r="H122" s="248">
        <v>16.925999999999998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AT122" s="254" t="s">
        <v>148</v>
      </c>
      <c r="AU122" s="254" t="s">
        <v>81</v>
      </c>
      <c r="AV122" s="12" t="s">
        <v>81</v>
      </c>
      <c r="AW122" s="12" t="s">
        <v>36</v>
      </c>
      <c r="AX122" s="12" t="s">
        <v>72</v>
      </c>
      <c r="AY122" s="254" t="s">
        <v>130</v>
      </c>
    </row>
    <row r="123" s="12" customFormat="1">
      <c r="B123" s="244"/>
      <c r="C123" s="245"/>
      <c r="D123" s="235" t="s">
        <v>148</v>
      </c>
      <c r="E123" s="246" t="s">
        <v>23</v>
      </c>
      <c r="F123" s="247" t="s">
        <v>176</v>
      </c>
      <c r="G123" s="245"/>
      <c r="H123" s="248">
        <v>13.662000000000001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AT123" s="254" t="s">
        <v>148</v>
      </c>
      <c r="AU123" s="254" t="s">
        <v>81</v>
      </c>
      <c r="AV123" s="12" t="s">
        <v>81</v>
      </c>
      <c r="AW123" s="12" t="s">
        <v>36</v>
      </c>
      <c r="AX123" s="12" t="s">
        <v>72</v>
      </c>
      <c r="AY123" s="254" t="s">
        <v>130</v>
      </c>
    </row>
    <row r="124" s="12" customFormat="1">
      <c r="B124" s="244"/>
      <c r="C124" s="245"/>
      <c r="D124" s="235" t="s">
        <v>148</v>
      </c>
      <c r="E124" s="246" t="s">
        <v>23</v>
      </c>
      <c r="F124" s="247" t="s">
        <v>177</v>
      </c>
      <c r="G124" s="245"/>
      <c r="H124" s="248">
        <v>12.672000000000001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AT124" s="254" t="s">
        <v>148</v>
      </c>
      <c r="AU124" s="254" t="s">
        <v>81</v>
      </c>
      <c r="AV124" s="12" t="s">
        <v>81</v>
      </c>
      <c r="AW124" s="12" t="s">
        <v>36</v>
      </c>
      <c r="AX124" s="12" t="s">
        <v>72</v>
      </c>
      <c r="AY124" s="254" t="s">
        <v>130</v>
      </c>
    </row>
    <row r="125" s="13" customFormat="1">
      <c r="B125" s="255"/>
      <c r="C125" s="256"/>
      <c r="D125" s="235" t="s">
        <v>148</v>
      </c>
      <c r="E125" s="257" t="s">
        <v>23</v>
      </c>
      <c r="F125" s="258" t="s">
        <v>157</v>
      </c>
      <c r="G125" s="256"/>
      <c r="H125" s="259">
        <v>94.260000000000005</v>
      </c>
      <c r="I125" s="260"/>
      <c r="J125" s="256"/>
      <c r="K125" s="256"/>
      <c r="L125" s="261"/>
      <c r="M125" s="262"/>
      <c r="N125" s="263"/>
      <c r="O125" s="263"/>
      <c r="P125" s="263"/>
      <c r="Q125" s="263"/>
      <c r="R125" s="263"/>
      <c r="S125" s="263"/>
      <c r="T125" s="264"/>
      <c r="AT125" s="265" t="s">
        <v>148</v>
      </c>
      <c r="AU125" s="265" t="s">
        <v>81</v>
      </c>
      <c r="AV125" s="13" t="s">
        <v>137</v>
      </c>
      <c r="AW125" s="13" t="s">
        <v>36</v>
      </c>
      <c r="AX125" s="13" t="s">
        <v>79</v>
      </c>
      <c r="AY125" s="265" t="s">
        <v>130</v>
      </c>
    </row>
    <row r="126" s="1" customFormat="1" ht="38.25" customHeight="1">
      <c r="B126" s="45"/>
      <c r="C126" s="221" t="s">
        <v>178</v>
      </c>
      <c r="D126" s="221" t="s">
        <v>132</v>
      </c>
      <c r="E126" s="222" t="s">
        <v>179</v>
      </c>
      <c r="F126" s="223" t="s">
        <v>180</v>
      </c>
      <c r="G126" s="224" t="s">
        <v>167</v>
      </c>
      <c r="H126" s="225">
        <v>498.65800000000002</v>
      </c>
      <c r="I126" s="226"/>
      <c r="J126" s="227">
        <f>ROUND(I126*H126,2)</f>
        <v>0</v>
      </c>
      <c r="K126" s="223" t="s">
        <v>136</v>
      </c>
      <c r="L126" s="71"/>
      <c r="M126" s="228" t="s">
        <v>23</v>
      </c>
      <c r="N126" s="229" t="s">
        <v>43</v>
      </c>
      <c r="O126" s="46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3" t="s">
        <v>137</v>
      </c>
      <c r="AT126" s="23" t="s">
        <v>132</v>
      </c>
      <c r="AU126" s="23" t="s">
        <v>81</v>
      </c>
      <c r="AY126" s="23" t="s">
        <v>130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3" t="s">
        <v>79</v>
      </c>
      <c r="BK126" s="232">
        <f>ROUND(I126*H126,2)</f>
        <v>0</v>
      </c>
      <c r="BL126" s="23" t="s">
        <v>137</v>
      </c>
      <c r="BM126" s="23" t="s">
        <v>181</v>
      </c>
    </row>
    <row r="127" s="1" customFormat="1">
      <c r="B127" s="45"/>
      <c r="C127" s="73"/>
      <c r="D127" s="235" t="s">
        <v>182</v>
      </c>
      <c r="E127" s="73"/>
      <c r="F127" s="266" t="s">
        <v>183</v>
      </c>
      <c r="G127" s="73"/>
      <c r="H127" s="73"/>
      <c r="I127" s="191"/>
      <c r="J127" s="73"/>
      <c r="K127" s="73"/>
      <c r="L127" s="71"/>
      <c r="M127" s="267"/>
      <c r="N127" s="46"/>
      <c r="O127" s="46"/>
      <c r="P127" s="46"/>
      <c r="Q127" s="46"/>
      <c r="R127" s="46"/>
      <c r="S127" s="46"/>
      <c r="T127" s="94"/>
      <c r="AT127" s="23" t="s">
        <v>182</v>
      </c>
      <c r="AU127" s="23" t="s">
        <v>81</v>
      </c>
    </row>
    <row r="128" s="11" customFormat="1">
      <c r="B128" s="233"/>
      <c r="C128" s="234"/>
      <c r="D128" s="235" t="s">
        <v>148</v>
      </c>
      <c r="E128" s="236" t="s">
        <v>23</v>
      </c>
      <c r="F128" s="237" t="s">
        <v>150</v>
      </c>
      <c r="G128" s="234"/>
      <c r="H128" s="236" t="s">
        <v>23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148</v>
      </c>
      <c r="AU128" s="243" t="s">
        <v>81</v>
      </c>
      <c r="AV128" s="11" t="s">
        <v>79</v>
      </c>
      <c r="AW128" s="11" t="s">
        <v>36</v>
      </c>
      <c r="AX128" s="11" t="s">
        <v>72</v>
      </c>
      <c r="AY128" s="243" t="s">
        <v>130</v>
      </c>
    </row>
    <row r="129" s="12" customFormat="1">
      <c r="B129" s="244"/>
      <c r="C129" s="245"/>
      <c r="D129" s="235" t="s">
        <v>148</v>
      </c>
      <c r="E129" s="246" t="s">
        <v>23</v>
      </c>
      <c r="F129" s="247" t="s">
        <v>184</v>
      </c>
      <c r="G129" s="245"/>
      <c r="H129" s="248">
        <v>176.22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148</v>
      </c>
      <c r="AU129" s="254" t="s">
        <v>81</v>
      </c>
      <c r="AV129" s="12" t="s">
        <v>81</v>
      </c>
      <c r="AW129" s="12" t="s">
        <v>36</v>
      </c>
      <c r="AX129" s="12" t="s">
        <v>72</v>
      </c>
      <c r="AY129" s="254" t="s">
        <v>130</v>
      </c>
    </row>
    <row r="130" s="12" customFormat="1">
      <c r="B130" s="244"/>
      <c r="C130" s="245"/>
      <c r="D130" s="235" t="s">
        <v>148</v>
      </c>
      <c r="E130" s="246" t="s">
        <v>23</v>
      </c>
      <c r="F130" s="247" t="s">
        <v>185</v>
      </c>
      <c r="G130" s="245"/>
      <c r="H130" s="248">
        <v>109.53400000000001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148</v>
      </c>
      <c r="AU130" s="254" t="s">
        <v>81</v>
      </c>
      <c r="AV130" s="12" t="s">
        <v>81</v>
      </c>
      <c r="AW130" s="12" t="s">
        <v>36</v>
      </c>
      <c r="AX130" s="12" t="s">
        <v>72</v>
      </c>
      <c r="AY130" s="254" t="s">
        <v>130</v>
      </c>
    </row>
    <row r="131" s="11" customFormat="1">
      <c r="B131" s="233"/>
      <c r="C131" s="234"/>
      <c r="D131" s="235" t="s">
        <v>148</v>
      </c>
      <c r="E131" s="236" t="s">
        <v>23</v>
      </c>
      <c r="F131" s="237" t="s">
        <v>153</v>
      </c>
      <c r="G131" s="234"/>
      <c r="H131" s="236" t="s">
        <v>23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148</v>
      </c>
      <c r="AU131" s="243" t="s">
        <v>81</v>
      </c>
      <c r="AV131" s="11" t="s">
        <v>79</v>
      </c>
      <c r="AW131" s="11" t="s">
        <v>36</v>
      </c>
      <c r="AX131" s="11" t="s">
        <v>72</v>
      </c>
      <c r="AY131" s="243" t="s">
        <v>130</v>
      </c>
    </row>
    <row r="132" s="12" customFormat="1">
      <c r="B132" s="244"/>
      <c r="C132" s="245"/>
      <c r="D132" s="235" t="s">
        <v>148</v>
      </c>
      <c r="E132" s="246" t="s">
        <v>23</v>
      </c>
      <c r="F132" s="247" t="s">
        <v>186</v>
      </c>
      <c r="G132" s="245"/>
      <c r="H132" s="248">
        <v>83.680000000000007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AT132" s="254" t="s">
        <v>148</v>
      </c>
      <c r="AU132" s="254" t="s">
        <v>81</v>
      </c>
      <c r="AV132" s="12" t="s">
        <v>81</v>
      </c>
      <c r="AW132" s="12" t="s">
        <v>36</v>
      </c>
      <c r="AX132" s="12" t="s">
        <v>72</v>
      </c>
      <c r="AY132" s="254" t="s">
        <v>130</v>
      </c>
    </row>
    <row r="133" s="11" customFormat="1">
      <c r="B133" s="233"/>
      <c r="C133" s="234"/>
      <c r="D133" s="235" t="s">
        <v>148</v>
      </c>
      <c r="E133" s="236" t="s">
        <v>23</v>
      </c>
      <c r="F133" s="237" t="s">
        <v>155</v>
      </c>
      <c r="G133" s="234"/>
      <c r="H133" s="236" t="s">
        <v>23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148</v>
      </c>
      <c r="AU133" s="243" t="s">
        <v>81</v>
      </c>
      <c r="AV133" s="11" t="s">
        <v>79</v>
      </c>
      <c r="AW133" s="11" t="s">
        <v>36</v>
      </c>
      <c r="AX133" s="11" t="s">
        <v>72</v>
      </c>
      <c r="AY133" s="243" t="s">
        <v>130</v>
      </c>
    </row>
    <row r="134" s="12" customFormat="1">
      <c r="B134" s="244"/>
      <c r="C134" s="245"/>
      <c r="D134" s="235" t="s">
        <v>148</v>
      </c>
      <c r="E134" s="246" t="s">
        <v>23</v>
      </c>
      <c r="F134" s="247" t="s">
        <v>187</v>
      </c>
      <c r="G134" s="245"/>
      <c r="H134" s="248">
        <v>77.855999999999995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AT134" s="254" t="s">
        <v>148</v>
      </c>
      <c r="AU134" s="254" t="s">
        <v>81</v>
      </c>
      <c r="AV134" s="12" t="s">
        <v>81</v>
      </c>
      <c r="AW134" s="12" t="s">
        <v>36</v>
      </c>
      <c r="AX134" s="12" t="s">
        <v>72</v>
      </c>
      <c r="AY134" s="254" t="s">
        <v>130</v>
      </c>
    </row>
    <row r="135" s="12" customFormat="1">
      <c r="B135" s="244"/>
      <c r="C135" s="245"/>
      <c r="D135" s="235" t="s">
        <v>148</v>
      </c>
      <c r="E135" s="246" t="s">
        <v>23</v>
      </c>
      <c r="F135" s="247" t="s">
        <v>188</v>
      </c>
      <c r="G135" s="245"/>
      <c r="H135" s="248">
        <v>13.736000000000001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148</v>
      </c>
      <c r="AU135" s="254" t="s">
        <v>81</v>
      </c>
      <c r="AV135" s="12" t="s">
        <v>81</v>
      </c>
      <c r="AW135" s="12" t="s">
        <v>36</v>
      </c>
      <c r="AX135" s="12" t="s">
        <v>72</v>
      </c>
      <c r="AY135" s="254" t="s">
        <v>130</v>
      </c>
    </row>
    <row r="136" s="12" customFormat="1">
      <c r="B136" s="244"/>
      <c r="C136" s="245"/>
      <c r="D136" s="235" t="s">
        <v>148</v>
      </c>
      <c r="E136" s="246" t="s">
        <v>23</v>
      </c>
      <c r="F136" s="247" t="s">
        <v>189</v>
      </c>
      <c r="G136" s="245"/>
      <c r="H136" s="248">
        <v>23.808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148</v>
      </c>
      <c r="AU136" s="254" t="s">
        <v>81</v>
      </c>
      <c r="AV136" s="12" t="s">
        <v>81</v>
      </c>
      <c r="AW136" s="12" t="s">
        <v>36</v>
      </c>
      <c r="AX136" s="12" t="s">
        <v>72</v>
      </c>
      <c r="AY136" s="254" t="s">
        <v>130</v>
      </c>
    </row>
    <row r="137" s="11" customFormat="1">
      <c r="B137" s="233"/>
      <c r="C137" s="234"/>
      <c r="D137" s="235" t="s">
        <v>148</v>
      </c>
      <c r="E137" s="236" t="s">
        <v>23</v>
      </c>
      <c r="F137" s="237" t="s">
        <v>190</v>
      </c>
      <c r="G137" s="234"/>
      <c r="H137" s="236" t="s">
        <v>23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148</v>
      </c>
      <c r="AU137" s="243" t="s">
        <v>81</v>
      </c>
      <c r="AV137" s="11" t="s">
        <v>79</v>
      </c>
      <c r="AW137" s="11" t="s">
        <v>36</v>
      </c>
      <c r="AX137" s="11" t="s">
        <v>72</v>
      </c>
      <c r="AY137" s="243" t="s">
        <v>130</v>
      </c>
    </row>
    <row r="138" s="12" customFormat="1">
      <c r="B138" s="244"/>
      <c r="C138" s="245"/>
      <c r="D138" s="235" t="s">
        <v>148</v>
      </c>
      <c r="E138" s="246" t="s">
        <v>23</v>
      </c>
      <c r="F138" s="247" t="s">
        <v>191</v>
      </c>
      <c r="G138" s="245"/>
      <c r="H138" s="248">
        <v>13.824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148</v>
      </c>
      <c r="AU138" s="254" t="s">
        <v>81</v>
      </c>
      <c r="AV138" s="12" t="s">
        <v>81</v>
      </c>
      <c r="AW138" s="12" t="s">
        <v>36</v>
      </c>
      <c r="AX138" s="12" t="s">
        <v>72</v>
      </c>
      <c r="AY138" s="254" t="s">
        <v>130</v>
      </c>
    </row>
    <row r="139" s="13" customFormat="1">
      <c r="B139" s="255"/>
      <c r="C139" s="256"/>
      <c r="D139" s="235" t="s">
        <v>148</v>
      </c>
      <c r="E139" s="257" t="s">
        <v>91</v>
      </c>
      <c r="F139" s="258" t="s">
        <v>157</v>
      </c>
      <c r="G139" s="256"/>
      <c r="H139" s="259">
        <v>498.65800000000002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AT139" s="265" t="s">
        <v>148</v>
      </c>
      <c r="AU139" s="265" t="s">
        <v>81</v>
      </c>
      <c r="AV139" s="13" t="s">
        <v>137</v>
      </c>
      <c r="AW139" s="13" t="s">
        <v>36</v>
      </c>
      <c r="AX139" s="13" t="s">
        <v>79</v>
      </c>
      <c r="AY139" s="265" t="s">
        <v>130</v>
      </c>
    </row>
    <row r="140" s="1" customFormat="1" ht="16.5" customHeight="1">
      <c r="B140" s="45"/>
      <c r="C140" s="221" t="s">
        <v>192</v>
      </c>
      <c r="D140" s="221" t="s">
        <v>132</v>
      </c>
      <c r="E140" s="222" t="s">
        <v>193</v>
      </c>
      <c r="F140" s="223" t="s">
        <v>194</v>
      </c>
      <c r="G140" s="224" t="s">
        <v>167</v>
      </c>
      <c r="H140" s="225">
        <v>249.32900000000001</v>
      </c>
      <c r="I140" s="226"/>
      <c r="J140" s="227">
        <f>ROUND(I140*H140,2)</f>
        <v>0</v>
      </c>
      <c r="K140" s="223" t="s">
        <v>136</v>
      </c>
      <c r="L140" s="71"/>
      <c r="M140" s="228" t="s">
        <v>23</v>
      </c>
      <c r="N140" s="229" t="s">
        <v>43</v>
      </c>
      <c r="O140" s="46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AR140" s="23" t="s">
        <v>137</v>
      </c>
      <c r="AT140" s="23" t="s">
        <v>132</v>
      </c>
      <c r="AU140" s="23" t="s">
        <v>81</v>
      </c>
      <c r="AY140" s="23" t="s">
        <v>130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23" t="s">
        <v>79</v>
      </c>
      <c r="BK140" s="232">
        <f>ROUND(I140*H140,2)</f>
        <v>0</v>
      </c>
      <c r="BL140" s="23" t="s">
        <v>137</v>
      </c>
      <c r="BM140" s="23" t="s">
        <v>195</v>
      </c>
    </row>
    <row r="141" s="12" customFormat="1">
      <c r="B141" s="244"/>
      <c r="C141" s="245"/>
      <c r="D141" s="235" t="s">
        <v>148</v>
      </c>
      <c r="E141" s="246" t="s">
        <v>23</v>
      </c>
      <c r="F141" s="247" t="s">
        <v>196</v>
      </c>
      <c r="G141" s="245"/>
      <c r="H141" s="248">
        <v>249.32900000000001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AT141" s="254" t="s">
        <v>148</v>
      </c>
      <c r="AU141" s="254" t="s">
        <v>81</v>
      </c>
      <c r="AV141" s="12" t="s">
        <v>81</v>
      </c>
      <c r="AW141" s="12" t="s">
        <v>36</v>
      </c>
      <c r="AX141" s="12" t="s">
        <v>79</v>
      </c>
      <c r="AY141" s="254" t="s">
        <v>130</v>
      </c>
    </row>
    <row r="142" s="1" customFormat="1" ht="25.5" customHeight="1">
      <c r="B142" s="45"/>
      <c r="C142" s="221" t="s">
        <v>197</v>
      </c>
      <c r="D142" s="221" t="s">
        <v>132</v>
      </c>
      <c r="E142" s="222" t="s">
        <v>198</v>
      </c>
      <c r="F142" s="223" t="s">
        <v>199</v>
      </c>
      <c r="G142" s="224" t="s">
        <v>200</v>
      </c>
      <c r="H142" s="225">
        <v>999.11599999999999</v>
      </c>
      <c r="I142" s="226"/>
      <c r="J142" s="227">
        <f>ROUND(I142*H142,2)</f>
        <v>0</v>
      </c>
      <c r="K142" s="223" t="s">
        <v>136</v>
      </c>
      <c r="L142" s="71"/>
      <c r="M142" s="228" t="s">
        <v>23</v>
      </c>
      <c r="N142" s="229" t="s">
        <v>43</v>
      </c>
      <c r="O142" s="46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3" t="s">
        <v>137</v>
      </c>
      <c r="AT142" s="23" t="s">
        <v>132</v>
      </c>
      <c r="AU142" s="23" t="s">
        <v>81</v>
      </c>
      <c r="AY142" s="23" t="s">
        <v>130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3" t="s">
        <v>79</v>
      </c>
      <c r="BK142" s="232">
        <f>ROUND(I142*H142,2)</f>
        <v>0</v>
      </c>
      <c r="BL142" s="23" t="s">
        <v>137</v>
      </c>
      <c r="BM142" s="23" t="s">
        <v>201</v>
      </c>
    </row>
    <row r="143" s="11" customFormat="1">
      <c r="B143" s="233"/>
      <c r="C143" s="234"/>
      <c r="D143" s="235" t="s">
        <v>148</v>
      </c>
      <c r="E143" s="236" t="s">
        <v>23</v>
      </c>
      <c r="F143" s="237" t="s">
        <v>202</v>
      </c>
      <c r="G143" s="234"/>
      <c r="H143" s="236" t="s">
        <v>23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148</v>
      </c>
      <c r="AU143" s="243" t="s">
        <v>81</v>
      </c>
      <c r="AV143" s="11" t="s">
        <v>79</v>
      </c>
      <c r="AW143" s="11" t="s">
        <v>36</v>
      </c>
      <c r="AX143" s="11" t="s">
        <v>72</v>
      </c>
      <c r="AY143" s="243" t="s">
        <v>130</v>
      </c>
    </row>
    <row r="144" s="11" customFormat="1">
      <c r="B144" s="233"/>
      <c r="C144" s="234"/>
      <c r="D144" s="235" t="s">
        <v>148</v>
      </c>
      <c r="E144" s="236" t="s">
        <v>23</v>
      </c>
      <c r="F144" s="237" t="s">
        <v>203</v>
      </c>
      <c r="G144" s="234"/>
      <c r="H144" s="236" t="s">
        <v>23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148</v>
      </c>
      <c r="AU144" s="243" t="s">
        <v>81</v>
      </c>
      <c r="AV144" s="11" t="s">
        <v>79</v>
      </c>
      <c r="AW144" s="11" t="s">
        <v>36</v>
      </c>
      <c r="AX144" s="11" t="s">
        <v>72</v>
      </c>
      <c r="AY144" s="243" t="s">
        <v>130</v>
      </c>
    </row>
    <row r="145" s="12" customFormat="1">
      <c r="B145" s="244"/>
      <c r="C145" s="245"/>
      <c r="D145" s="235" t="s">
        <v>148</v>
      </c>
      <c r="E145" s="246" t="s">
        <v>23</v>
      </c>
      <c r="F145" s="247" t="s">
        <v>204</v>
      </c>
      <c r="G145" s="245"/>
      <c r="H145" s="248">
        <v>643.07600000000002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148</v>
      </c>
      <c r="AU145" s="254" t="s">
        <v>81</v>
      </c>
      <c r="AV145" s="12" t="s">
        <v>81</v>
      </c>
      <c r="AW145" s="12" t="s">
        <v>36</v>
      </c>
      <c r="AX145" s="12" t="s">
        <v>72</v>
      </c>
      <c r="AY145" s="254" t="s">
        <v>130</v>
      </c>
    </row>
    <row r="146" s="11" customFormat="1">
      <c r="B146" s="233"/>
      <c r="C146" s="234"/>
      <c r="D146" s="235" t="s">
        <v>148</v>
      </c>
      <c r="E146" s="236" t="s">
        <v>23</v>
      </c>
      <c r="F146" s="237" t="s">
        <v>155</v>
      </c>
      <c r="G146" s="234"/>
      <c r="H146" s="236" t="s">
        <v>23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148</v>
      </c>
      <c r="AU146" s="243" t="s">
        <v>81</v>
      </c>
      <c r="AV146" s="11" t="s">
        <v>79</v>
      </c>
      <c r="AW146" s="11" t="s">
        <v>36</v>
      </c>
      <c r="AX146" s="11" t="s">
        <v>72</v>
      </c>
      <c r="AY146" s="243" t="s">
        <v>130</v>
      </c>
    </row>
    <row r="147" s="12" customFormat="1">
      <c r="B147" s="244"/>
      <c r="C147" s="245"/>
      <c r="D147" s="235" t="s">
        <v>148</v>
      </c>
      <c r="E147" s="246" t="s">
        <v>23</v>
      </c>
      <c r="F147" s="247" t="s">
        <v>205</v>
      </c>
      <c r="G147" s="245"/>
      <c r="H147" s="248">
        <v>356.04000000000002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148</v>
      </c>
      <c r="AU147" s="254" t="s">
        <v>81</v>
      </c>
      <c r="AV147" s="12" t="s">
        <v>81</v>
      </c>
      <c r="AW147" s="12" t="s">
        <v>36</v>
      </c>
      <c r="AX147" s="12" t="s">
        <v>72</v>
      </c>
      <c r="AY147" s="254" t="s">
        <v>130</v>
      </c>
    </row>
    <row r="148" s="13" customFormat="1">
      <c r="B148" s="255"/>
      <c r="C148" s="256"/>
      <c r="D148" s="235" t="s">
        <v>148</v>
      </c>
      <c r="E148" s="257" t="s">
        <v>23</v>
      </c>
      <c r="F148" s="258" t="s">
        <v>157</v>
      </c>
      <c r="G148" s="256"/>
      <c r="H148" s="259">
        <v>999.11599999999999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AT148" s="265" t="s">
        <v>148</v>
      </c>
      <c r="AU148" s="265" t="s">
        <v>81</v>
      </c>
      <c r="AV148" s="13" t="s">
        <v>137</v>
      </c>
      <c r="AW148" s="13" t="s">
        <v>36</v>
      </c>
      <c r="AX148" s="13" t="s">
        <v>79</v>
      </c>
      <c r="AY148" s="265" t="s">
        <v>130</v>
      </c>
    </row>
    <row r="149" s="1" customFormat="1" ht="16.5" customHeight="1">
      <c r="B149" s="45"/>
      <c r="C149" s="221" t="s">
        <v>206</v>
      </c>
      <c r="D149" s="221" t="s">
        <v>132</v>
      </c>
      <c r="E149" s="222" t="s">
        <v>207</v>
      </c>
      <c r="F149" s="223" t="s">
        <v>208</v>
      </c>
      <c r="G149" s="224" t="s">
        <v>167</v>
      </c>
      <c r="H149" s="225">
        <v>356.904</v>
      </c>
      <c r="I149" s="226"/>
      <c r="J149" s="227">
        <f>ROUND(I149*H149,2)</f>
        <v>0</v>
      </c>
      <c r="K149" s="223" t="s">
        <v>136</v>
      </c>
      <c r="L149" s="71"/>
      <c r="M149" s="228" t="s">
        <v>23</v>
      </c>
      <c r="N149" s="229" t="s">
        <v>43</v>
      </c>
      <c r="O149" s="46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AR149" s="23" t="s">
        <v>137</v>
      </c>
      <c r="AT149" s="23" t="s">
        <v>132</v>
      </c>
      <c r="AU149" s="23" t="s">
        <v>81</v>
      </c>
      <c r="AY149" s="23" t="s">
        <v>130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23" t="s">
        <v>79</v>
      </c>
      <c r="BK149" s="232">
        <f>ROUND(I149*H149,2)</f>
        <v>0</v>
      </c>
      <c r="BL149" s="23" t="s">
        <v>137</v>
      </c>
      <c r="BM149" s="23" t="s">
        <v>209</v>
      </c>
    </row>
    <row r="150" s="11" customFormat="1">
      <c r="B150" s="233"/>
      <c r="C150" s="234"/>
      <c r="D150" s="235" t="s">
        <v>148</v>
      </c>
      <c r="E150" s="236" t="s">
        <v>23</v>
      </c>
      <c r="F150" s="237" t="s">
        <v>150</v>
      </c>
      <c r="G150" s="234"/>
      <c r="H150" s="236" t="s">
        <v>23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148</v>
      </c>
      <c r="AU150" s="243" t="s">
        <v>81</v>
      </c>
      <c r="AV150" s="11" t="s">
        <v>79</v>
      </c>
      <c r="AW150" s="11" t="s">
        <v>36</v>
      </c>
      <c r="AX150" s="11" t="s">
        <v>72</v>
      </c>
      <c r="AY150" s="243" t="s">
        <v>130</v>
      </c>
    </row>
    <row r="151" s="12" customFormat="1">
      <c r="B151" s="244"/>
      <c r="C151" s="245"/>
      <c r="D151" s="235" t="s">
        <v>148</v>
      </c>
      <c r="E151" s="246" t="s">
        <v>23</v>
      </c>
      <c r="F151" s="247" t="s">
        <v>210</v>
      </c>
      <c r="G151" s="245"/>
      <c r="H151" s="248">
        <v>144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148</v>
      </c>
      <c r="AU151" s="254" t="s">
        <v>81</v>
      </c>
      <c r="AV151" s="12" t="s">
        <v>81</v>
      </c>
      <c r="AW151" s="12" t="s">
        <v>36</v>
      </c>
      <c r="AX151" s="12" t="s">
        <v>72</v>
      </c>
      <c r="AY151" s="254" t="s">
        <v>130</v>
      </c>
    </row>
    <row r="152" s="11" customFormat="1">
      <c r="B152" s="233"/>
      <c r="C152" s="234"/>
      <c r="D152" s="235" t="s">
        <v>148</v>
      </c>
      <c r="E152" s="236" t="s">
        <v>23</v>
      </c>
      <c r="F152" s="237" t="s">
        <v>153</v>
      </c>
      <c r="G152" s="234"/>
      <c r="H152" s="236" t="s">
        <v>23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148</v>
      </c>
      <c r="AU152" s="243" t="s">
        <v>81</v>
      </c>
      <c r="AV152" s="11" t="s">
        <v>79</v>
      </c>
      <c r="AW152" s="11" t="s">
        <v>36</v>
      </c>
      <c r="AX152" s="11" t="s">
        <v>72</v>
      </c>
      <c r="AY152" s="243" t="s">
        <v>130</v>
      </c>
    </row>
    <row r="153" s="12" customFormat="1">
      <c r="B153" s="244"/>
      <c r="C153" s="245"/>
      <c r="D153" s="235" t="s">
        <v>148</v>
      </c>
      <c r="E153" s="246" t="s">
        <v>23</v>
      </c>
      <c r="F153" s="247" t="s">
        <v>186</v>
      </c>
      <c r="G153" s="245"/>
      <c r="H153" s="248">
        <v>83.680000000000007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148</v>
      </c>
      <c r="AU153" s="254" t="s">
        <v>81</v>
      </c>
      <c r="AV153" s="12" t="s">
        <v>81</v>
      </c>
      <c r="AW153" s="12" t="s">
        <v>36</v>
      </c>
      <c r="AX153" s="12" t="s">
        <v>72</v>
      </c>
      <c r="AY153" s="254" t="s">
        <v>130</v>
      </c>
    </row>
    <row r="154" s="11" customFormat="1">
      <c r="B154" s="233"/>
      <c r="C154" s="234"/>
      <c r="D154" s="235" t="s">
        <v>148</v>
      </c>
      <c r="E154" s="236" t="s">
        <v>23</v>
      </c>
      <c r="F154" s="237" t="s">
        <v>155</v>
      </c>
      <c r="G154" s="234"/>
      <c r="H154" s="236" t="s">
        <v>23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148</v>
      </c>
      <c r="AU154" s="243" t="s">
        <v>81</v>
      </c>
      <c r="AV154" s="11" t="s">
        <v>79</v>
      </c>
      <c r="AW154" s="11" t="s">
        <v>36</v>
      </c>
      <c r="AX154" s="11" t="s">
        <v>72</v>
      </c>
      <c r="AY154" s="243" t="s">
        <v>130</v>
      </c>
    </row>
    <row r="155" s="12" customFormat="1">
      <c r="B155" s="244"/>
      <c r="C155" s="245"/>
      <c r="D155" s="235" t="s">
        <v>148</v>
      </c>
      <c r="E155" s="246" t="s">
        <v>23</v>
      </c>
      <c r="F155" s="247" t="s">
        <v>187</v>
      </c>
      <c r="G155" s="245"/>
      <c r="H155" s="248">
        <v>77.855999999999995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148</v>
      </c>
      <c r="AU155" s="254" t="s">
        <v>81</v>
      </c>
      <c r="AV155" s="12" t="s">
        <v>81</v>
      </c>
      <c r="AW155" s="12" t="s">
        <v>36</v>
      </c>
      <c r="AX155" s="12" t="s">
        <v>72</v>
      </c>
      <c r="AY155" s="254" t="s">
        <v>130</v>
      </c>
    </row>
    <row r="156" s="12" customFormat="1">
      <c r="B156" s="244"/>
      <c r="C156" s="245"/>
      <c r="D156" s="235" t="s">
        <v>148</v>
      </c>
      <c r="E156" s="246" t="s">
        <v>23</v>
      </c>
      <c r="F156" s="247" t="s">
        <v>188</v>
      </c>
      <c r="G156" s="245"/>
      <c r="H156" s="248">
        <v>13.736000000000001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148</v>
      </c>
      <c r="AU156" s="254" t="s">
        <v>81</v>
      </c>
      <c r="AV156" s="12" t="s">
        <v>81</v>
      </c>
      <c r="AW156" s="12" t="s">
        <v>36</v>
      </c>
      <c r="AX156" s="12" t="s">
        <v>72</v>
      </c>
      <c r="AY156" s="254" t="s">
        <v>130</v>
      </c>
    </row>
    <row r="157" s="12" customFormat="1">
      <c r="B157" s="244"/>
      <c r="C157" s="245"/>
      <c r="D157" s="235" t="s">
        <v>148</v>
      </c>
      <c r="E157" s="246" t="s">
        <v>23</v>
      </c>
      <c r="F157" s="247" t="s">
        <v>189</v>
      </c>
      <c r="G157" s="245"/>
      <c r="H157" s="248">
        <v>23.808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AT157" s="254" t="s">
        <v>148</v>
      </c>
      <c r="AU157" s="254" t="s">
        <v>81</v>
      </c>
      <c r="AV157" s="12" t="s">
        <v>81</v>
      </c>
      <c r="AW157" s="12" t="s">
        <v>36</v>
      </c>
      <c r="AX157" s="12" t="s">
        <v>72</v>
      </c>
      <c r="AY157" s="254" t="s">
        <v>130</v>
      </c>
    </row>
    <row r="158" s="11" customFormat="1">
      <c r="B158" s="233"/>
      <c r="C158" s="234"/>
      <c r="D158" s="235" t="s">
        <v>148</v>
      </c>
      <c r="E158" s="236" t="s">
        <v>23</v>
      </c>
      <c r="F158" s="237" t="s">
        <v>190</v>
      </c>
      <c r="G158" s="234"/>
      <c r="H158" s="236" t="s">
        <v>23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148</v>
      </c>
      <c r="AU158" s="243" t="s">
        <v>81</v>
      </c>
      <c r="AV158" s="11" t="s">
        <v>79</v>
      </c>
      <c r="AW158" s="11" t="s">
        <v>36</v>
      </c>
      <c r="AX158" s="11" t="s">
        <v>72</v>
      </c>
      <c r="AY158" s="243" t="s">
        <v>130</v>
      </c>
    </row>
    <row r="159" s="12" customFormat="1">
      <c r="B159" s="244"/>
      <c r="C159" s="245"/>
      <c r="D159" s="235" t="s">
        <v>148</v>
      </c>
      <c r="E159" s="246" t="s">
        <v>23</v>
      </c>
      <c r="F159" s="247" t="s">
        <v>191</v>
      </c>
      <c r="G159" s="245"/>
      <c r="H159" s="248">
        <v>13.824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AT159" s="254" t="s">
        <v>148</v>
      </c>
      <c r="AU159" s="254" t="s">
        <v>81</v>
      </c>
      <c r="AV159" s="12" t="s">
        <v>81</v>
      </c>
      <c r="AW159" s="12" t="s">
        <v>36</v>
      </c>
      <c r="AX159" s="12" t="s">
        <v>72</v>
      </c>
      <c r="AY159" s="254" t="s">
        <v>130</v>
      </c>
    </row>
    <row r="160" s="13" customFormat="1">
      <c r="B160" s="255"/>
      <c r="C160" s="256"/>
      <c r="D160" s="235" t="s">
        <v>148</v>
      </c>
      <c r="E160" s="257" t="s">
        <v>23</v>
      </c>
      <c r="F160" s="258" t="s">
        <v>157</v>
      </c>
      <c r="G160" s="256"/>
      <c r="H160" s="259">
        <v>356.904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AT160" s="265" t="s">
        <v>148</v>
      </c>
      <c r="AU160" s="265" t="s">
        <v>81</v>
      </c>
      <c r="AV160" s="13" t="s">
        <v>137</v>
      </c>
      <c r="AW160" s="13" t="s">
        <v>36</v>
      </c>
      <c r="AX160" s="13" t="s">
        <v>79</v>
      </c>
      <c r="AY160" s="265" t="s">
        <v>130</v>
      </c>
    </row>
    <row r="161" s="1" customFormat="1" ht="16.5" customHeight="1">
      <c r="B161" s="45"/>
      <c r="C161" s="221" t="s">
        <v>211</v>
      </c>
      <c r="D161" s="221" t="s">
        <v>132</v>
      </c>
      <c r="E161" s="222" t="s">
        <v>212</v>
      </c>
      <c r="F161" s="223" t="s">
        <v>213</v>
      </c>
      <c r="G161" s="224" t="s">
        <v>167</v>
      </c>
      <c r="H161" s="225">
        <v>151.15199999999999</v>
      </c>
      <c r="I161" s="226"/>
      <c r="J161" s="227">
        <f>ROUND(I161*H161,2)</f>
        <v>0</v>
      </c>
      <c r="K161" s="223" t="s">
        <v>136</v>
      </c>
      <c r="L161" s="71"/>
      <c r="M161" s="228" t="s">
        <v>23</v>
      </c>
      <c r="N161" s="229" t="s">
        <v>43</v>
      </c>
      <c r="O161" s="46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AR161" s="23" t="s">
        <v>137</v>
      </c>
      <c r="AT161" s="23" t="s">
        <v>132</v>
      </c>
      <c r="AU161" s="23" t="s">
        <v>81</v>
      </c>
      <c r="AY161" s="23" t="s">
        <v>130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23" t="s">
        <v>79</v>
      </c>
      <c r="BK161" s="232">
        <f>ROUND(I161*H161,2)</f>
        <v>0</v>
      </c>
      <c r="BL161" s="23" t="s">
        <v>137</v>
      </c>
      <c r="BM161" s="23" t="s">
        <v>214</v>
      </c>
    </row>
    <row r="162" s="11" customFormat="1">
      <c r="B162" s="233"/>
      <c r="C162" s="234"/>
      <c r="D162" s="235" t="s">
        <v>148</v>
      </c>
      <c r="E162" s="236" t="s">
        <v>23</v>
      </c>
      <c r="F162" s="237" t="s">
        <v>150</v>
      </c>
      <c r="G162" s="234"/>
      <c r="H162" s="236" t="s">
        <v>23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148</v>
      </c>
      <c r="AU162" s="243" t="s">
        <v>81</v>
      </c>
      <c r="AV162" s="11" t="s">
        <v>79</v>
      </c>
      <c r="AW162" s="11" t="s">
        <v>36</v>
      </c>
      <c r="AX162" s="11" t="s">
        <v>72</v>
      </c>
      <c r="AY162" s="243" t="s">
        <v>130</v>
      </c>
    </row>
    <row r="163" s="12" customFormat="1">
      <c r="B163" s="244"/>
      <c r="C163" s="245"/>
      <c r="D163" s="235" t="s">
        <v>148</v>
      </c>
      <c r="E163" s="246" t="s">
        <v>23</v>
      </c>
      <c r="F163" s="247" t="s">
        <v>215</v>
      </c>
      <c r="G163" s="245"/>
      <c r="H163" s="248">
        <v>21.149999999999999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AT163" s="254" t="s">
        <v>148</v>
      </c>
      <c r="AU163" s="254" t="s">
        <v>81</v>
      </c>
      <c r="AV163" s="12" t="s">
        <v>81</v>
      </c>
      <c r="AW163" s="12" t="s">
        <v>36</v>
      </c>
      <c r="AX163" s="12" t="s">
        <v>72</v>
      </c>
      <c r="AY163" s="254" t="s">
        <v>130</v>
      </c>
    </row>
    <row r="164" s="12" customFormat="1">
      <c r="B164" s="244"/>
      <c r="C164" s="245"/>
      <c r="D164" s="235" t="s">
        <v>148</v>
      </c>
      <c r="E164" s="246" t="s">
        <v>23</v>
      </c>
      <c r="F164" s="247" t="s">
        <v>216</v>
      </c>
      <c r="G164" s="245"/>
      <c r="H164" s="248">
        <v>130.00200000000001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148</v>
      </c>
      <c r="AU164" s="254" t="s">
        <v>81</v>
      </c>
      <c r="AV164" s="12" t="s">
        <v>81</v>
      </c>
      <c r="AW164" s="12" t="s">
        <v>36</v>
      </c>
      <c r="AX164" s="12" t="s">
        <v>72</v>
      </c>
      <c r="AY164" s="254" t="s">
        <v>130</v>
      </c>
    </row>
    <row r="165" s="13" customFormat="1">
      <c r="B165" s="255"/>
      <c r="C165" s="256"/>
      <c r="D165" s="235" t="s">
        <v>148</v>
      </c>
      <c r="E165" s="257" t="s">
        <v>23</v>
      </c>
      <c r="F165" s="258" t="s">
        <v>157</v>
      </c>
      <c r="G165" s="256"/>
      <c r="H165" s="259">
        <v>151.15199999999999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AT165" s="265" t="s">
        <v>148</v>
      </c>
      <c r="AU165" s="265" t="s">
        <v>81</v>
      </c>
      <c r="AV165" s="13" t="s">
        <v>137</v>
      </c>
      <c r="AW165" s="13" t="s">
        <v>36</v>
      </c>
      <c r="AX165" s="13" t="s">
        <v>79</v>
      </c>
      <c r="AY165" s="265" t="s">
        <v>130</v>
      </c>
    </row>
    <row r="166" s="1" customFormat="1" ht="16.5" customHeight="1">
      <c r="B166" s="45"/>
      <c r="C166" s="221" t="s">
        <v>217</v>
      </c>
      <c r="D166" s="221" t="s">
        <v>132</v>
      </c>
      <c r="E166" s="222" t="s">
        <v>218</v>
      </c>
      <c r="F166" s="223" t="s">
        <v>219</v>
      </c>
      <c r="G166" s="224" t="s">
        <v>167</v>
      </c>
      <c r="H166" s="225">
        <v>490.57799999999997</v>
      </c>
      <c r="I166" s="226"/>
      <c r="J166" s="227">
        <f>ROUND(I166*H166,2)</f>
        <v>0</v>
      </c>
      <c r="K166" s="223" t="s">
        <v>136</v>
      </c>
      <c r="L166" s="71"/>
      <c r="M166" s="228" t="s">
        <v>23</v>
      </c>
      <c r="N166" s="229" t="s">
        <v>43</v>
      </c>
      <c r="O166" s="46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AR166" s="23" t="s">
        <v>137</v>
      </c>
      <c r="AT166" s="23" t="s">
        <v>132</v>
      </c>
      <c r="AU166" s="23" t="s">
        <v>81</v>
      </c>
      <c r="AY166" s="23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23" t="s">
        <v>79</v>
      </c>
      <c r="BK166" s="232">
        <f>ROUND(I166*H166,2)</f>
        <v>0</v>
      </c>
      <c r="BL166" s="23" t="s">
        <v>137</v>
      </c>
      <c r="BM166" s="23" t="s">
        <v>220</v>
      </c>
    </row>
    <row r="167" s="12" customFormat="1">
      <c r="B167" s="244"/>
      <c r="C167" s="245"/>
      <c r="D167" s="235" t="s">
        <v>148</v>
      </c>
      <c r="E167" s="246" t="s">
        <v>23</v>
      </c>
      <c r="F167" s="247" t="s">
        <v>221</v>
      </c>
      <c r="G167" s="245"/>
      <c r="H167" s="248">
        <v>490.57799999999997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148</v>
      </c>
      <c r="AU167" s="254" t="s">
        <v>81</v>
      </c>
      <c r="AV167" s="12" t="s">
        <v>81</v>
      </c>
      <c r="AW167" s="12" t="s">
        <v>36</v>
      </c>
      <c r="AX167" s="12" t="s">
        <v>79</v>
      </c>
      <c r="AY167" s="254" t="s">
        <v>130</v>
      </c>
    </row>
    <row r="168" s="1" customFormat="1" ht="25.5" customHeight="1">
      <c r="B168" s="45"/>
      <c r="C168" s="221" t="s">
        <v>222</v>
      </c>
      <c r="D168" s="221" t="s">
        <v>132</v>
      </c>
      <c r="E168" s="222" t="s">
        <v>223</v>
      </c>
      <c r="F168" s="223" t="s">
        <v>224</v>
      </c>
      <c r="G168" s="224" t="s">
        <v>167</v>
      </c>
      <c r="H168" s="225">
        <v>5396.3580000000002</v>
      </c>
      <c r="I168" s="226"/>
      <c r="J168" s="227">
        <f>ROUND(I168*H168,2)</f>
        <v>0</v>
      </c>
      <c r="K168" s="223" t="s">
        <v>136</v>
      </c>
      <c r="L168" s="71"/>
      <c r="M168" s="228" t="s">
        <v>23</v>
      </c>
      <c r="N168" s="229" t="s">
        <v>43</v>
      </c>
      <c r="O168" s="46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AR168" s="23" t="s">
        <v>137</v>
      </c>
      <c r="AT168" s="23" t="s">
        <v>132</v>
      </c>
      <c r="AU168" s="23" t="s">
        <v>81</v>
      </c>
      <c r="AY168" s="23" t="s">
        <v>130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23" t="s">
        <v>79</v>
      </c>
      <c r="BK168" s="232">
        <f>ROUND(I168*H168,2)</f>
        <v>0</v>
      </c>
      <c r="BL168" s="23" t="s">
        <v>137</v>
      </c>
      <c r="BM168" s="23" t="s">
        <v>225</v>
      </c>
    </row>
    <row r="169" s="12" customFormat="1">
      <c r="B169" s="244"/>
      <c r="C169" s="245"/>
      <c r="D169" s="235" t="s">
        <v>148</v>
      </c>
      <c r="E169" s="246" t="s">
        <v>23</v>
      </c>
      <c r="F169" s="247" t="s">
        <v>226</v>
      </c>
      <c r="G169" s="245"/>
      <c r="H169" s="248">
        <v>5396.3580000000002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AT169" s="254" t="s">
        <v>148</v>
      </c>
      <c r="AU169" s="254" t="s">
        <v>81</v>
      </c>
      <c r="AV169" s="12" t="s">
        <v>81</v>
      </c>
      <c r="AW169" s="12" t="s">
        <v>36</v>
      </c>
      <c r="AX169" s="12" t="s">
        <v>79</v>
      </c>
      <c r="AY169" s="254" t="s">
        <v>130</v>
      </c>
    </row>
    <row r="170" s="1" customFormat="1" ht="16.5" customHeight="1">
      <c r="B170" s="45"/>
      <c r="C170" s="221" t="s">
        <v>227</v>
      </c>
      <c r="D170" s="221" t="s">
        <v>132</v>
      </c>
      <c r="E170" s="222" t="s">
        <v>228</v>
      </c>
      <c r="F170" s="223" t="s">
        <v>229</v>
      </c>
      <c r="G170" s="224" t="s">
        <v>167</v>
      </c>
      <c r="H170" s="225">
        <v>490.57799999999997</v>
      </c>
      <c r="I170" s="226"/>
      <c r="J170" s="227">
        <f>ROUND(I170*H170,2)</f>
        <v>0</v>
      </c>
      <c r="K170" s="223" t="s">
        <v>136</v>
      </c>
      <c r="L170" s="71"/>
      <c r="M170" s="228" t="s">
        <v>23</v>
      </c>
      <c r="N170" s="229" t="s">
        <v>43</v>
      </c>
      <c r="O170" s="46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AR170" s="23" t="s">
        <v>137</v>
      </c>
      <c r="AT170" s="23" t="s">
        <v>132</v>
      </c>
      <c r="AU170" s="23" t="s">
        <v>81</v>
      </c>
      <c r="AY170" s="23" t="s">
        <v>130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23" t="s">
        <v>79</v>
      </c>
      <c r="BK170" s="232">
        <f>ROUND(I170*H170,2)</f>
        <v>0</v>
      </c>
      <c r="BL170" s="23" t="s">
        <v>137</v>
      </c>
      <c r="BM170" s="23" t="s">
        <v>230</v>
      </c>
    </row>
    <row r="171" s="12" customFormat="1">
      <c r="B171" s="244"/>
      <c r="C171" s="245"/>
      <c r="D171" s="235" t="s">
        <v>148</v>
      </c>
      <c r="E171" s="246" t="s">
        <v>23</v>
      </c>
      <c r="F171" s="247" t="s">
        <v>231</v>
      </c>
      <c r="G171" s="245"/>
      <c r="H171" s="248">
        <v>490.57799999999997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148</v>
      </c>
      <c r="AU171" s="254" t="s">
        <v>81</v>
      </c>
      <c r="AV171" s="12" t="s">
        <v>81</v>
      </c>
      <c r="AW171" s="12" t="s">
        <v>36</v>
      </c>
      <c r="AX171" s="12" t="s">
        <v>79</v>
      </c>
      <c r="AY171" s="254" t="s">
        <v>130</v>
      </c>
    </row>
    <row r="172" s="1" customFormat="1" ht="16.5" customHeight="1">
      <c r="B172" s="45"/>
      <c r="C172" s="221" t="s">
        <v>232</v>
      </c>
      <c r="D172" s="221" t="s">
        <v>132</v>
      </c>
      <c r="E172" s="222" t="s">
        <v>233</v>
      </c>
      <c r="F172" s="223" t="s">
        <v>234</v>
      </c>
      <c r="G172" s="224" t="s">
        <v>167</v>
      </c>
      <c r="H172" s="225">
        <v>328.52199999999999</v>
      </c>
      <c r="I172" s="226"/>
      <c r="J172" s="227">
        <f>ROUND(I172*H172,2)</f>
        <v>0</v>
      </c>
      <c r="K172" s="223" t="s">
        <v>136</v>
      </c>
      <c r="L172" s="71"/>
      <c r="M172" s="228" t="s">
        <v>23</v>
      </c>
      <c r="N172" s="229" t="s">
        <v>43</v>
      </c>
      <c r="O172" s="46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AR172" s="23" t="s">
        <v>137</v>
      </c>
      <c r="AT172" s="23" t="s">
        <v>132</v>
      </c>
      <c r="AU172" s="23" t="s">
        <v>81</v>
      </c>
      <c r="AY172" s="23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23" t="s">
        <v>79</v>
      </c>
      <c r="BK172" s="232">
        <f>ROUND(I172*H172,2)</f>
        <v>0</v>
      </c>
      <c r="BL172" s="23" t="s">
        <v>137</v>
      </c>
      <c r="BM172" s="23" t="s">
        <v>235</v>
      </c>
    </row>
    <row r="173" s="11" customFormat="1">
      <c r="B173" s="233"/>
      <c r="C173" s="234"/>
      <c r="D173" s="235" t="s">
        <v>148</v>
      </c>
      <c r="E173" s="236" t="s">
        <v>23</v>
      </c>
      <c r="F173" s="237" t="s">
        <v>236</v>
      </c>
      <c r="G173" s="234"/>
      <c r="H173" s="236" t="s">
        <v>23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148</v>
      </c>
      <c r="AU173" s="243" t="s">
        <v>81</v>
      </c>
      <c r="AV173" s="11" t="s">
        <v>79</v>
      </c>
      <c r="AW173" s="11" t="s">
        <v>36</v>
      </c>
      <c r="AX173" s="11" t="s">
        <v>72</v>
      </c>
      <c r="AY173" s="243" t="s">
        <v>130</v>
      </c>
    </row>
    <row r="174" s="11" customFormat="1">
      <c r="B174" s="233"/>
      <c r="C174" s="234"/>
      <c r="D174" s="235" t="s">
        <v>148</v>
      </c>
      <c r="E174" s="236" t="s">
        <v>23</v>
      </c>
      <c r="F174" s="237" t="s">
        <v>150</v>
      </c>
      <c r="G174" s="234"/>
      <c r="H174" s="236" t="s">
        <v>23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148</v>
      </c>
      <c r="AU174" s="243" t="s">
        <v>81</v>
      </c>
      <c r="AV174" s="11" t="s">
        <v>79</v>
      </c>
      <c r="AW174" s="11" t="s">
        <v>36</v>
      </c>
      <c r="AX174" s="11" t="s">
        <v>72</v>
      </c>
      <c r="AY174" s="243" t="s">
        <v>130</v>
      </c>
    </row>
    <row r="175" s="12" customFormat="1">
      <c r="B175" s="244"/>
      <c r="C175" s="245"/>
      <c r="D175" s="235" t="s">
        <v>148</v>
      </c>
      <c r="E175" s="246" t="s">
        <v>23</v>
      </c>
      <c r="F175" s="247" t="s">
        <v>237</v>
      </c>
      <c r="G175" s="245"/>
      <c r="H175" s="248">
        <v>113.92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AT175" s="254" t="s">
        <v>148</v>
      </c>
      <c r="AU175" s="254" t="s">
        <v>81</v>
      </c>
      <c r="AV175" s="12" t="s">
        <v>81</v>
      </c>
      <c r="AW175" s="12" t="s">
        <v>36</v>
      </c>
      <c r="AX175" s="12" t="s">
        <v>72</v>
      </c>
      <c r="AY175" s="254" t="s">
        <v>130</v>
      </c>
    </row>
    <row r="176" s="12" customFormat="1">
      <c r="B176" s="244"/>
      <c r="C176" s="245"/>
      <c r="D176" s="235" t="s">
        <v>148</v>
      </c>
      <c r="E176" s="246" t="s">
        <v>23</v>
      </c>
      <c r="F176" s="247" t="s">
        <v>238</v>
      </c>
      <c r="G176" s="245"/>
      <c r="H176" s="248">
        <v>70.810000000000002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AT176" s="254" t="s">
        <v>148</v>
      </c>
      <c r="AU176" s="254" t="s">
        <v>81</v>
      </c>
      <c r="AV176" s="12" t="s">
        <v>81</v>
      </c>
      <c r="AW176" s="12" t="s">
        <v>36</v>
      </c>
      <c r="AX176" s="12" t="s">
        <v>72</v>
      </c>
      <c r="AY176" s="254" t="s">
        <v>130</v>
      </c>
    </row>
    <row r="177" s="11" customFormat="1">
      <c r="B177" s="233"/>
      <c r="C177" s="234"/>
      <c r="D177" s="235" t="s">
        <v>148</v>
      </c>
      <c r="E177" s="236" t="s">
        <v>23</v>
      </c>
      <c r="F177" s="237" t="s">
        <v>153</v>
      </c>
      <c r="G177" s="234"/>
      <c r="H177" s="236" t="s">
        <v>23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148</v>
      </c>
      <c r="AU177" s="243" t="s">
        <v>81</v>
      </c>
      <c r="AV177" s="11" t="s">
        <v>79</v>
      </c>
      <c r="AW177" s="11" t="s">
        <v>36</v>
      </c>
      <c r="AX177" s="11" t="s">
        <v>72</v>
      </c>
      <c r="AY177" s="243" t="s">
        <v>130</v>
      </c>
    </row>
    <row r="178" s="12" customFormat="1">
      <c r="B178" s="244"/>
      <c r="C178" s="245"/>
      <c r="D178" s="235" t="s">
        <v>148</v>
      </c>
      <c r="E178" s="246" t="s">
        <v>23</v>
      </c>
      <c r="F178" s="247" t="s">
        <v>239</v>
      </c>
      <c r="G178" s="245"/>
      <c r="H178" s="248">
        <v>83.680000000000007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148</v>
      </c>
      <c r="AU178" s="254" t="s">
        <v>81</v>
      </c>
      <c r="AV178" s="12" t="s">
        <v>81</v>
      </c>
      <c r="AW178" s="12" t="s">
        <v>36</v>
      </c>
      <c r="AX178" s="12" t="s">
        <v>72</v>
      </c>
      <c r="AY178" s="254" t="s">
        <v>130</v>
      </c>
    </row>
    <row r="179" s="11" customFormat="1">
      <c r="B179" s="233"/>
      <c r="C179" s="234"/>
      <c r="D179" s="235" t="s">
        <v>148</v>
      </c>
      <c r="E179" s="236" t="s">
        <v>23</v>
      </c>
      <c r="F179" s="237" t="s">
        <v>155</v>
      </c>
      <c r="G179" s="234"/>
      <c r="H179" s="236" t="s">
        <v>23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148</v>
      </c>
      <c r="AU179" s="243" t="s">
        <v>81</v>
      </c>
      <c r="AV179" s="11" t="s">
        <v>79</v>
      </c>
      <c r="AW179" s="11" t="s">
        <v>36</v>
      </c>
      <c r="AX179" s="11" t="s">
        <v>72</v>
      </c>
      <c r="AY179" s="243" t="s">
        <v>130</v>
      </c>
    </row>
    <row r="180" s="12" customFormat="1">
      <c r="B180" s="244"/>
      <c r="C180" s="245"/>
      <c r="D180" s="235" t="s">
        <v>148</v>
      </c>
      <c r="E180" s="246" t="s">
        <v>23</v>
      </c>
      <c r="F180" s="247" t="s">
        <v>240</v>
      </c>
      <c r="G180" s="245"/>
      <c r="H180" s="248">
        <v>38.975999999999999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AT180" s="254" t="s">
        <v>148</v>
      </c>
      <c r="AU180" s="254" t="s">
        <v>81</v>
      </c>
      <c r="AV180" s="12" t="s">
        <v>81</v>
      </c>
      <c r="AW180" s="12" t="s">
        <v>36</v>
      </c>
      <c r="AX180" s="12" t="s">
        <v>72</v>
      </c>
      <c r="AY180" s="254" t="s">
        <v>130</v>
      </c>
    </row>
    <row r="181" s="12" customFormat="1">
      <c r="B181" s="244"/>
      <c r="C181" s="245"/>
      <c r="D181" s="235" t="s">
        <v>148</v>
      </c>
      <c r="E181" s="246" t="s">
        <v>23</v>
      </c>
      <c r="F181" s="247" t="s">
        <v>241</v>
      </c>
      <c r="G181" s="245"/>
      <c r="H181" s="248">
        <v>8.0800000000000001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AT181" s="254" t="s">
        <v>148</v>
      </c>
      <c r="AU181" s="254" t="s">
        <v>81</v>
      </c>
      <c r="AV181" s="12" t="s">
        <v>81</v>
      </c>
      <c r="AW181" s="12" t="s">
        <v>36</v>
      </c>
      <c r="AX181" s="12" t="s">
        <v>72</v>
      </c>
      <c r="AY181" s="254" t="s">
        <v>130</v>
      </c>
    </row>
    <row r="182" s="12" customFormat="1">
      <c r="B182" s="244"/>
      <c r="C182" s="245"/>
      <c r="D182" s="235" t="s">
        <v>148</v>
      </c>
      <c r="E182" s="246" t="s">
        <v>23</v>
      </c>
      <c r="F182" s="247" t="s">
        <v>242</v>
      </c>
      <c r="G182" s="245"/>
      <c r="H182" s="248">
        <v>13.055999999999999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AT182" s="254" t="s">
        <v>148</v>
      </c>
      <c r="AU182" s="254" t="s">
        <v>81</v>
      </c>
      <c r="AV182" s="12" t="s">
        <v>81</v>
      </c>
      <c r="AW182" s="12" t="s">
        <v>36</v>
      </c>
      <c r="AX182" s="12" t="s">
        <v>72</v>
      </c>
      <c r="AY182" s="254" t="s">
        <v>130</v>
      </c>
    </row>
    <row r="183" s="13" customFormat="1">
      <c r="B183" s="255"/>
      <c r="C183" s="256"/>
      <c r="D183" s="235" t="s">
        <v>148</v>
      </c>
      <c r="E183" s="257" t="s">
        <v>23</v>
      </c>
      <c r="F183" s="258" t="s">
        <v>157</v>
      </c>
      <c r="G183" s="256"/>
      <c r="H183" s="259">
        <v>328.52199999999999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AT183" s="265" t="s">
        <v>148</v>
      </c>
      <c r="AU183" s="265" t="s">
        <v>81</v>
      </c>
      <c r="AV183" s="13" t="s">
        <v>137</v>
      </c>
      <c r="AW183" s="13" t="s">
        <v>36</v>
      </c>
      <c r="AX183" s="13" t="s">
        <v>79</v>
      </c>
      <c r="AY183" s="265" t="s">
        <v>130</v>
      </c>
    </row>
    <row r="184" s="1" customFormat="1" ht="25.5" customHeight="1">
      <c r="B184" s="45"/>
      <c r="C184" s="268" t="s">
        <v>10</v>
      </c>
      <c r="D184" s="268" t="s">
        <v>243</v>
      </c>
      <c r="E184" s="269" t="s">
        <v>244</v>
      </c>
      <c r="F184" s="270" t="s">
        <v>245</v>
      </c>
      <c r="G184" s="271" t="s">
        <v>246</v>
      </c>
      <c r="H184" s="272">
        <v>640.88400000000001</v>
      </c>
      <c r="I184" s="273"/>
      <c r="J184" s="274">
        <f>ROUND(I184*H184,2)</f>
        <v>0</v>
      </c>
      <c r="K184" s="270" t="s">
        <v>247</v>
      </c>
      <c r="L184" s="275"/>
      <c r="M184" s="276" t="s">
        <v>23</v>
      </c>
      <c r="N184" s="277" t="s">
        <v>43</v>
      </c>
      <c r="O184" s="46"/>
      <c r="P184" s="230">
        <f>O184*H184</f>
        <v>0</v>
      </c>
      <c r="Q184" s="230">
        <v>1</v>
      </c>
      <c r="R184" s="230">
        <f>Q184*H184</f>
        <v>640.88400000000001</v>
      </c>
      <c r="S184" s="230">
        <v>0</v>
      </c>
      <c r="T184" s="231">
        <f>S184*H184</f>
        <v>0</v>
      </c>
      <c r="AR184" s="23" t="s">
        <v>197</v>
      </c>
      <c r="AT184" s="23" t="s">
        <v>243</v>
      </c>
      <c r="AU184" s="23" t="s">
        <v>81</v>
      </c>
      <c r="AY184" s="23" t="s">
        <v>130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23" t="s">
        <v>79</v>
      </c>
      <c r="BK184" s="232">
        <f>ROUND(I184*H184,2)</f>
        <v>0</v>
      </c>
      <c r="BL184" s="23" t="s">
        <v>137</v>
      </c>
      <c r="BM184" s="23" t="s">
        <v>248</v>
      </c>
    </row>
    <row r="185" s="11" customFormat="1">
      <c r="B185" s="233"/>
      <c r="C185" s="234"/>
      <c r="D185" s="235" t="s">
        <v>148</v>
      </c>
      <c r="E185" s="236" t="s">
        <v>23</v>
      </c>
      <c r="F185" s="237" t="s">
        <v>236</v>
      </c>
      <c r="G185" s="234"/>
      <c r="H185" s="236" t="s">
        <v>23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148</v>
      </c>
      <c r="AU185" s="243" t="s">
        <v>81</v>
      </c>
      <c r="AV185" s="11" t="s">
        <v>79</v>
      </c>
      <c r="AW185" s="11" t="s">
        <v>36</v>
      </c>
      <c r="AX185" s="11" t="s">
        <v>72</v>
      </c>
      <c r="AY185" s="243" t="s">
        <v>130</v>
      </c>
    </row>
    <row r="186" s="11" customFormat="1">
      <c r="B186" s="233"/>
      <c r="C186" s="234"/>
      <c r="D186" s="235" t="s">
        <v>148</v>
      </c>
      <c r="E186" s="236" t="s">
        <v>23</v>
      </c>
      <c r="F186" s="237" t="s">
        <v>150</v>
      </c>
      <c r="G186" s="234"/>
      <c r="H186" s="236" t="s">
        <v>23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148</v>
      </c>
      <c r="AU186" s="243" t="s">
        <v>81</v>
      </c>
      <c r="AV186" s="11" t="s">
        <v>79</v>
      </c>
      <c r="AW186" s="11" t="s">
        <v>36</v>
      </c>
      <c r="AX186" s="11" t="s">
        <v>72</v>
      </c>
      <c r="AY186" s="243" t="s">
        <v>130</v>
      </c>
    </row>
    <row r="187" s="12" customFormat="1">
      <c r="B187" s="244"/>
      <c r="C187" s="245"/>
      <c r="D187" s="235" t="s">
        <v>148</v>
      </c>
      <c r="E187" s="246" t="s">
        <v>23</v>
      </c>
      <c r="F187" s="247" t="s">
        <v>237</v>
      </c>
      <c r="G187" s="245"/>
      <c r="H187" s="248">
        <v>113.92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148</v>
      </c>
      <c r="AU187" s="254" t="s">
        <v>81</v>
      </c>
      <c r="AV187" s="12" t="s">
        <v>81</v>
      </c>
      <c r="AW187" s="12" t="s">
        <v>36</v>
      </c>
      <c r="AX187" s="12" t="s">
        <v>72</v>
      </c>
      <c r="AY187" s="254" t="s">
        <v>130</v>
      </c>
    </row>
    <row r="188" s="12" customFormat="1">
      <c r="B188" s="244"/>
      <c r="C188" s="245"/>
      <c r="D188" s="235" t="s">
        <v>148</v>
      </c>
      <c r="E188" s="246" t="s">
        <v>23</v>
      </c>
      <c r="F188" s="247" t="s">
        <v>238</v>
      </c>
      <c r="G188" s="245"/>
      <c r="H188" s="248">
        <v>70.810000000000002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AT188" s="254" t="s">
        <v>148</v>
      </c>
      <c r="AU188" s="254" t="s">
        <v>81</v>
      </c>
      <c r="AV188" s="12" t="s">
        <v>81</v>
      </c>
      <c r="AW188" s="12" t="s">
        <v>36</v>
      </c>
      <c r="AX188" s="12" t="s">
        <v>72</v>
      </c>
      <c r="AY188" s="254" t="s">
        <v>130</v>
      </c>
    </row>
    <row r="189" s="11" customFormat="1">
      <c r="B189" s="233"/>
      <c r="C189" s="234"/>
      <c r="D189" s="235" t="s">
        <v>148</v>
      </c>
      <c r="E189" s="236" t="s">
        <v>23</v>
      </c>
      <c r="F189" s="237" t="s">
        <v>153</v>
      </c>
      <c r="G189" s="234"/>
      <c r="H189" s="236" t="s">
        <v>23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148</v>
      </c>
      <c r="AU189" s="243" t="s">
        <v>81</v>
      </c>
      <c r="AV189" s="11" t="s">
        <v>79</v>
      </c>
      <c r="AW189" s="11" t="s">
        <v>36</v>
      </c>
      <c r="AX189" s="11" t="s">
        <v>72</v>
      </c>
      <c r="AY189" s="243" t="s">
        <v>130</v>
      </c>
    </row>
    <row r="190" s="12" customFormat="1">
      <c r="B190" s="244"/>
      <c r="C190" s="245"/>
      <c r="D190" s="235" t="s">
        <v>148</v>
      </c>
      <c r="E190" s="246" t="s">
        <v>23</v>
      </c>
      <c r="F190" s="247" t="s">
        <v>239</v>
      </c>
      <c r="G190" s="245"/>
      <c r="H190" s="248">
        <v>83.680000000000007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148</v>
      </c>
      <c r="AU190" s="254" t="s">
        <v>81</v>
      </c>
      <c r="AV190" s="12" t="s">
        <v>81</v>
      </c>
      <c r="AW190" s="12" t="s">
        <v>36</v>
      </c>
      <c r="AX190" s="12" t="s">
        <v>72</v>
      </c>
      <c r="AY190" s="254" t="s">
        <v>130</v>
      </c>
    </row>
    <row r="191" s="11" customFormat="1">
      <c r="B191" s="233"/>
      <c r="C191" s="234"/>
      <c r="D191" s="235" t="s">
        <v>148</v>
      </c>
      <c r="E191" s="236" t="s">
        <v>23</v>
      </c>
      <c r="F191" s="237" t="s">
        <v>155</v>
      </c>
      <c r="G191" s="234"/>
      <c r="H191" s="236" t="s">
        <v>23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148</v>
      </c>
      <c r="AU191" s="243" t="s">
        <v>81</v>
      </c>
      <c r="AV191" s="11" t="s">
        <v>79</v>
      </c>
      <c r="AW191" s="11" t="s">
        <v>36</v>
      </c>
      <c r="AX191" s="11" t="s">
        <v>72</v>
      </c>
      <c r="AY191" s="243" t="s">
        <v>130</v>
      </c>
    </row>
    <row r="192" s="12" customFormat="1">
      <c r="B192" s="244"/>
      <c r="C192" s="245"/>
      <c r="D192" s="235" t="s">
        <v>148</v>
      </c>
      <c r="E192" s="246" t="s">
        <v>23</v>
      </c>
      <c r="F192" s="247" t="s">
        <v>240</v>
      </c>
      <c r="G192" s="245"/>
      <c r="H192" s="248">
        <v>38.975999999999999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AT192" s="254" t="s">
        <v>148</v>
      </c>
      <c r="AU192" s="254" t="s">
        <v>81</v>
      </c>
      <c r="AV192" s="12" t="s">
        <v>81</v>
      </c>
      <c r="AW192" s="12" t="s">
        <v>36</v>
      </c>
      <c r="AX192" s="12" t="s">
        <v>72</v>
      </c>
      <c r="AY192" s="254" t="s">
        <v>130</v>
      </c>
    </row>
    <row r="193" s="12" customFormat="1">
      <c r="B193" s="244"/>
      <c r="C193" s="245"/>
      <c r="D193" s="235" t="s">
        <v>148</v>
      </c>
      <c r="E193" s="246" t="s">
        <v>23</v>
      </c>
      <c r="F193" s="247" t="s">
        <v>242</v>
      </c>
      <c r="G193" s="245"/>
      <c r="H193" s="248">
        <v>13.055999999999999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148</v>
      </c>
      <c r="AU193" s="254" t="s">
        <v>81</v>
      </c>
      <c r="AV193" s="12" t="s">
        <v>81</v>
      </c>
      <c r="AW193" s="12" t="s">
        <v>36</v>
      </c>
      <c r="AX193" s="12" t="s">
        <v>72</v>
      </c>
      <c r="AY193" s="254" t="s">
        <v>130</v>
      </c>
    </row>
    <row r="194" s="13" customFormat="1">
      <c r="B194" s="255"/>
      <c r="C194" s="256"/>
      <c r="D194" s="235" t="s">
        <v>148</v>
      </c>
      <c r="E194" s="257" t="s">
        <v>23</v>
      </c>
      <c r="F194" s="258" t="s">
        <v>157</v>
      </c>
      <c r="G194" s="256"/>
      <c r="H194" s="259">
        <v>320.44200000000001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AT194" s="265" t="s">
        <v>148</v>
      </c>
      <c r="AU194" s="265" t="s">
        <v>81</v>
      </c>
      <c r="AV194" s="13" t="s">
        <v>137</v>
      </c>
      <c r="AW194" s="13" t="s">
        <v>36</v>
      </c>
      <c r="AX194" s="13" t="s">
        <v>72</v>
      </c>
      <c r="AY194" s="265" t="s">
        <v>130</v>
      </c>
    </row>
    <row r="195" s="12" customFormat="1">
      <c r="B195" s="244"/>
      <c r="C195" s="245"/>
      <c r="D195" s="235" t="s">
        <v>148</v>
      </c>
      <c r="E195" s="246" t="s">
        <v>23</v>
      </c>
      <c r="F195" s="247" t="s">
        <v>249</v>
      </c>
      <c r="G195" s="245"/>
      <c r="H195" s="248">
        <v>640.88400000000001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AT195" s="254" t="s">
        <v>148</v>
      </c>
      <c r="AU195" s="254" t="s">
        <v>81</v>
      </c>
      <c r="AV195" s="12" t="s">
        <v>81</v>
      </c>
      <c r="AW195" s="12" t="s">
        <v>36</v>
      </c>
      <c r="AX195" s="12" t="s">
        <v>79</v>
      </c>
      <c r="AY195" s="254" t="s">
        <v>130</v>
      </c>
    </row>
    <row r="196" s="1" customFormat="1" ht="25.5" customHeight="1">
      <c r="B196" s="45"/>
      <c r="C196" s="221" t="s">
        <v>250</v>
      </c>
      <c r="D196" s="221" t="s">
        <v>132</v>
      </c>
      <c r="E196" s="222" t="s">
        <v>251</v>
      </c>
      <c r="F196" s="223" t="s">
        <v>252</v>
      </c>
      <c r="G196" s="224" t="s">
        <v>167</v>
      </c>
      <c r="H196" s="225">
        <v>122.401</v>
      </c>
      <c r="I196" s="226"/>
      <c r="J196" s="227">
        <f>ROUND(I196*H196,2)</f>
        <v>0</v>
      </c>
      <c r="K196" s="223" t="s">
        <v>247</v>
      </c>
      <c r="L196" s="71"/>
      <c r="M196" s="228" t="s">
        <v>23</v>
      </c>
      <c r="N196" s="229" t="s">
        <v>43</v>
      </c>
      <c r="O196" s="46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AR196" s="23" t="s">
        <v>137</v>
      </c>
      <c r="AT196" s="23" t="s">
        <v>132</v>
      </c>
      <c r="AU196" s="23" t="s">
        <v>81</v>
      </c>
      <c r="AY196" s="23" t="s">
        <v>130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23" t="s">
        <v>79</v>
      </c>
      <c r="BK196" s="232">
        <f>ROUND(I196*H196,2)</f>
        <v>0</v>
      </c>
      <c r="BL196" s="23" t="s">
        <v>137</v>
      </c>
      <c r="BM196" s="23" t="s">
        <v>253</v>
      </c>
    </row>
    <row r="197" s="11" customFormat="1">
      <c r="B197" s="233"/>
      <c r="C197" s="234"/>
      <c r="D197" s="235" t="s">
        <v>148</v>
      </c>
      <c r="E197" s="236" t="s">
        <v>23</v>
      </c>
      <c r="F197" s="237" t="s">
        <v>236</v>
      </c>
      <c r="G197" s="234"/>
      <c r="H197" s="236" t="s">
        <v>23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148</v>
      </c>
      <c r="AU197" s="243" t="s">
        <v>81</v>
      </c>
      <c r="AV197" s="11" t="s">
        <v>79</v>
      </c>
      <c r="AW197" s="11" t="s">
        <v>36</v>
      </c>
      <c r="AX197" s="11" t="s">
        <v>72</v>
      </c>
      <c r="AY197" s="243" t="s">
        <v>130</v>
      </c>
    </row>
    <row r="198" s="11" customFormat="1">
      <c r="B198" s="233"/>
      <c r="C198" s="234"/>
      <c r="D198" s="235" t="s">
        <v>148</v>
      </c>
      <c r="E198" s="236" t="s">
        <v>23</v>
      </c>
      <c r="F198" s="237" t="s">
        <v>203</v>
      </c>
      <c r="G198" s="234"/>
      <c r="H198" s="236" t="s">
        <v>23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148</v>
      </c>
      <c r="AU198" s="243" t="s">
        <v>81</v>
      </c>
      <c r="AV198" s="11" t="s">
        <v>79</v>
      </c>
      <c r="AW198" s="11" t="s">
        <v>36</v>
      </c>
      <c r="AX198" s="11" t="s">
        <v>72</v>
      </c>
      <c r="AY198" s="243" t="s">
        <v>130</v>
      </c>
    </row>
    <row r="199" s="12" customFormat="1">
      <c r="B199" s="244"/>
      <c r="C199" s="245"/>
      <c r="D199" s="235" t="s">
        <v>148</v>
      </c>
      <c r="E199" s="246" t="s">
        <v>23</v>
      </c>
      <c r="F199" s="247" t="s">
        <v>254</v>
      </c>
      <c r="G199" s="245"/>
      <c r="H199" s="248">
        <v>51.116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AT199" s="254" t="s">
        <v>148</v>
      </c>
      <c r="AU199" s="254" t="s">
        <v>81</v>
      </c>
      <c r="AV199" s="12" t="s">
        <v>81</v>
      </c>
      <c r="AW199" s="12" t="s">
        <v>36</v>
      </c>
      <c r="AX199" s="12" t="s">
        <v>72</v>
      </c>
      <c r="AY199" s="254" t="s">
        <v>130</v>
      </c>
    </row>
    <row r="200" s="12" customFormat="1">
      <c r="B200" s="244"/>
      <c r="C200" s="245"/>
      <c r="D200" s="235" t="s">
        <v>148</v>
      </c>
      <c r="E200" s="246" t="s">
        <v>23</v>
      </c>
      <c r="F200" s="247" t="s">
        <v>255</v>
      </c>
      <c r="G200" s="245"/>
      <c r="H200" s="248">
        <v>36.753999999999998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AT200" s="254" t="s">
        <v>148</v>
      </c>
      <c r="AU200" s="254" t="s">
        <v>81</v>
      </c>
      <c r="AV200" s="12" t="s">
        <v>81</v>
      </c>
      <c r="AW200" s="12" t="s">
        <v>36</v>
      </c>
      <c r="AX200" s="12" t="s">
        <v>72</v>
      </c>
      <c r="AY200" s="254" t="s">
        <v>130</v>
      </c>
    </row>
    <row r="201" s="11" customFormat="1">
      <c r="B201" s="233"/>
      <c r="C201" s="234"/>
      <c r="D201" s="235" t="s">
        <v>148</v>
      </c>
      <c r="E201" s="236" t="s">
        <v>23</v>
      </c>
      <c r="F201" s="237" t="s">
        <v>155</v>
      </c>
      <c r="G201" s="234"/>
      <c r="H201" s="236" t="s">
        <v>23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148</v>
      </c>
      <c r="AU201" s="243" t="s">
        <v>81</v>
      </c>
      <c r="AV201" s="11" t="s">
        <v>79</v>
      </c>
      <c r="AW201" s="11" t="s">
        <v>36</v>
      </c>
      <c r="AX201" s="11" t="s">
        <v>72</v>
      </c>
      <c r="AY201" s="243" t="s">
        <v>130</v>
      </c>
    </row>
    <row r="202" s="12" customFormat="1">
      <c r="B202" s="244"/>
      <c r="C202" s="245"/>
      <c r="D202" s="235" t="s">
        <v>148</v>
      </c>
      <c r="E202" s="246" t="s">
        <v>23</v>
      </c>
      <c r="F202" s="247" t="s">
        <v>256</v>
      </c>
      <c r="G202" s="245"/>
      <c r="H202" s="248">
        <v>25.058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AT202" s="254" t="s">
        <v>148</v>
      </c>
      <c r="AU202" s="254" t="s">
        <v>81</v>
      </c>
      <c r="AV202" s="12" t="s">
        <v>81</v>
      </c>
      <c r="AW202" s="12" t="s">
        <v>36</v>
      </c>
      <c r="AX202" s="12" t="s">
        <v>72</v>
      </c>
      <c r="AY202" s="254" t="s">
        <v>130</v>
      </c>
    </row>
    <row r="203" s="12" customFormat="1">
      <c r="B203" s="244"/>
      <c r="C203" s="245"/>
      <c r="D203" s="235" t="s">
        <v>148</v>
      </c>
      <c r="E203" s="246" t="s">
        <v>23</v>
      </c>
      <c r="F203" s="247" t="s">
        <v>257</v>
      </c>
      <c r="G203" s="245"/>
      <c r="H203" s="248">
        <v>9.4730000000000008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148</v>
      </c>
      <c r="AU203" s="254" t="s">
        <v>81</v>
      </c>
      <c r="AV203" s="12" t="s">
        <v>81</v>
      </c>
      <c r="AW203" s="12" t="s">
        <v>36</v>
      </c>
      <c r="AX203" s="12" t="s">
        <v>72</v>
      </c>
      <c r="AY203" s="254" t="s">
        <v>130</v>
      </c>
    </row>
    <row r="204" s="13" customFormat="1">
      <c r="B204" s="255"/>
      <c r="C204" s="256"/>
      <c r="D204" s="235" t="s">
        <v>148</v>
      </c>
      <c r="E204" s="257" t="s">
        <v>23</v>
      </c>
      <c r="F204" s="258" t="s">
        <v>157</v>
      </c>
      <c r="G204" s="256"/>
      <c r="H204" s="259">
        <v>122.401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AT204" s="265" t="s">
        <v>148</v>
      </c>
      <c r="AU204" s="265" t="s">
        <v>81</v>
      </c>
      <c r="AV204" s="13" t="s">
        <v>137</v>
      </c>
      <c r="AW204" s="13" t="s">
        <v>36</v>
      </c>
      <c r="AX204" s="13" t="s">
        <v>79</v>
      </c>
      <c r="AY204" s="265" t="s">
        <v>130</v>
      </c>
    </row>
    <row r="205" s="1" customFormat="1" ht="16.5" customHeight="1">
      <c r="B205" s="45"/>
      <c r="C205" s="268" t="s">
        <v>258</v>
      </c>
      <c r="D205" s="268" t="s">
        <v>243</v>
      </c>
      <c r="E205" s="269" t="s">
        <v>259</v>
      </c>
      <c r="F205" s="270" t="s">
        <v>260</v>
      </c>
      <c r="G205" s="271" t="s">
        <v>246</v>
      </c>
      <c r="H205" s="272">
        <v>244.80199999999999</v>
      </c>
      <c r="I205" s="273"/>
      <c r="J205" s="274">
        <f>ROUND(I205*H205,2)</f>
        <v>0</v>
      </c>
      <c r="K205" s="270" t="s">
        <v>136</v>
      </c>
      <c r="L205" s="275"/>
      <c r="M205" s="276" t="s">
        <v>23</v>
      </c>
      <c r="N205" s="277" t="s">
        <v>43</v>
      </c>
      <c r="O205" s="46"/>
      <c r="P205" s="230">
        <f>O205*H205</f>
        <v>0</v>
      </c>
      <c r="Q205" s="230">
        <v>1</v>
      </c>
      <c r="R205" s="230">
        <f>Q205*H205</f>
        <v>244.80199999999999</v>
      </c>
      <c r="S205" s="230">
        <v>0</v>
      </c>
      <c r="T205" s="231">
        <f>S205*H205</f>
        <v>0</v>
      </c>
      <c r="AR205" s="23" t="s">
        <v>197</v>
      </c>
      <c r="AT205" s="23" t="s">
        <v>243</v>
      </c>
      <c r="AU205" s="23" t="s">
        <v>81</v>
      </c>
      <c r="AY205" s="23" t="s">
        <v>130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23" t="s">
        <v>79</v>
      </c>
      <c r="BK205" s="232">
        <f>ROUND(I205*H205,2)</f>
        <v>0</v>
      </c>
      <c r="BL205" s="23" t="s">
        <v>137</v>
      </c>
      <c r="BM205" s="23" t="s">
        <v>261</v>
      </c>
    </row>
    <row r="206" s="12" customFormat="1">
      <c r="B206" s="244"/>
      <c r="C206" s="245"/>
      <c r="D206" s="235" t="s">
        <v>148</v>
      </c>
      <c r="E206" s="246" t="s">
        <v>23</v>
      </c>
      <c r="F206" s="247" t="s">
        <v>262</v>
      </c>
      <c r="G206" s="245"/>
      <c r="H206" s="248">
        <v>244.80199999999999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148</v>
      </c>
      <c r="AU206" s="254" t="s">
        <v>81</v>
      </c>
      <c r="AV206" s="12" t="s">
        <v>81</v>
      </c>
      <c r="AW206" s="12" t="s">
        <v>36</v>
      </c>
      <c r="AX206" s="12" t="s">
        <v>79</v>
      </c>
      <c r="AY206" s="254" t="s">
        <v>130</v>
      </c>
    </row>
    <row r="207" s="10" customFormat="1" ht="29.88" customHeight="1">
      <c r="B207" s="205"/>
      <c r="C207" s="206"/>
      <c r="D207" s="207" t="s">
        <v>71</v>
      </c>
      <c r="E207" s="219" t="s">
        <v>81</v>
      </c>
      <c r="F207" s="219" t="s">
        <v>263</v>
      </c>
      <c r="G207" s="206"/>
      <c r="H207" s="206"/>
      <c r="I207" s="209"/>
      <c r="J207" s="220">
        <f>BK207</f>
        <v>0</v>
      </c>
      <c r="K207" s="206"/>
      <c r="L207" s="211"/>
      <c r="M207" s="212"/>
      <c r="N207" s="213"/>
      <c r="O207" s="213"/>
      <c r="P207" s="214">
        <f>SUM(P208:P211)</f>
        <v>0</v>
      </c>
      <c r="Q207" s="213"/>
      <c r="R207" s="214">
        <f>SUM(R208:R211)</f>
        <v>30.609606999999997</v>
      </c>
      <c r="S207" s="213"/>
      <c r="T207" s="215">
        <f>SUM(T208:T211)</f>
        <v>0</v>
      </c>
      <c r="AR207" s="216" t="s">
        <v>79</v>
      </c>
      <c r="AT207" s="217" t="s">
        <v>71</v>
      </c>
      <c r="AU207" s="217" t="s">
        <v>79</v>
      </c>
      <c r="AY207" s="216" t="s">
        <v>130</v>
      </c>
      <c r="BK207" s="218">
        <f>SUM(BK208:BK211)</f>
        <v>0</v>
      </c>
    </row>
    <row r="208" s="1" customFormat="1" ht="38.25" customHeight="1">
      <c r="B208" s="45"/>
      <c r="C208" s="221" t="s">
        <v>264</v>
      </c>
      <c r="D208" s="221" t="s">
        <v>132</v>
      </c>
      <c r="E208" s="222" t="s">
        <v>265</v>
      </c>
      <c r="F208" s="223" t="s">
        <v>266</v>
      </c>
      <c r="G208" s="224" t="s">
        <v>146</v>
      </c>
      <c r="H208" s="225">
        <v>135.09999999999999</v>
      </c>
      <c r="I208" s="226"/>
      <c r="J208" s="227">
        <f>ROUND(I208*H208,2)</f>
        <v>0</v>
      </c>
      <c r="K208" s="223" t="s">
        <v>136</v>
      </c>
      <c r="L208" s="71"/>
      <c r="M208" s="228" t="s">
        <v>23</v>
      </c>
      <c r="N208" s="229" t="s">
        <v>43</v>
      </c>
      <c r="O208" s="46"/>
      <c r="P208" s="230">
        <f>O208*H208</f>
        <v>0</v>
      </c>
      <c r="Q208" s="230">
        <v>0.22656999999999999</v>
      </c>
      <c r="R208" s="230">
        <f>Q208*H208</f>
        <v>30.609606999999997</v>
      </c>
      <c r="S208" s="230">
        <v>0</v>
      </c>
      <c r="T208" s="231">
        <f>S208*H208</f>
        <v>0</v>
      </c>
      <c r="AR208" s="23" t="s">
        <v>137</v>
      </c>
      <c r="AT208" s="23" t="s">
        <v>132</v>
      </c>
      <c r="AU208" s="23" t="s">
        <v>81</v>
      </c>
      <c r="AY208" s="23" t="s">
        <v>130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23" t="s">
        <v>79</v>
      </c>
      <c r="BK208" s="232">
        <f>ROUND(I208*H208,2)</f>
        <v>0</v>
      </c>
      <c r="BL208" s="23" t="s">
        <v>137</v>
      </c>
      <c r="BM208" s="23" t="s">
        <v>267</v>
      </c>
    </row>
    <row r="209" s="1" customFormat="1">
      <c r="B209" s="45"/>
      <c r="C209" s="73"/>
      <c r="D209" s="235" t="s">
        <v>182</v>
      </c>
      <c r="E209" s="73"/>
      <c r="F209" s="266" t="s">
        <v>268</v>
      </c>
      <c r="G209" s="73"/>
      <c r="H209" s="73"/>
      <c r="I209" s="191"/>
      <c r="J209" s="73"/>
      <c r="K209" s="73"/>
      <c r="L209" s="71"/>
      <c r="M209" s="267"/>
      <c r="N209" s="46"/>
      <c r="O209" s="46"/>
      <c r="P209" s="46"/>
      <c r="Q209" s="46"/>
      <c r="R209" s="46"/>
      <c r="S209" s="46"/>
      <c r="T209" s="94"/>
      <c r="AT209" s="23" t="s">
        <v>182</v>
      </c>
      <c r="AU209" s="23" t="s">
        <v>81</v>
      </c>
    </row>
    <row r="210" s="11" customFormat="1">
      <c r="B210" s="233"/>
      <c r="C210" s="234"/>
      <c r="D210" s="235" t="s">
        <v>148</v>
      </c>
      <c r="E210" s="236" t="s">
        <v>23</v>
      </c>
      <c r="F210" s="237" t="s">
        <v>269</v>
      </c>
      <c r="G210" s="234"/>
      <c r="H210" s="236" t="s">
        <v>23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148</v>
      </c>
      <c r="AU210" s="243" t="s">
        <v>81</v>
      </c>
      <c r="AV210" s="11" t="s">
        <v>79</v>
      </c>
      <c r="AW210" s="11" t="s">
        <v>36</v>
      </c>
      <c r="AX210" s="11" t="s">
        <v>72</v>
      </c>
      <c r="AY210" s="243" t="s">
        <v>130</v>
      </c>
    </row>
    <row r="211" s="12" customFormat="1">
      <c r="B211" s="244"/>
      <c r="C211" s="245"/>
      <c r="D211" s="235" t="s">
        <v>148</v>
      </c>
      <c r="E211" s="246" t="s">
        <v>23</v>
      </c>
      <c r="F211" s="247" t="s">
        <v>270</v>
      </c>
      <c r="G211" s="245"/>
      <c r="H211" s="248">
        <v>135.09999999999999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148</v>
      </c>
      <c r="AU211" s="254" t="s">
        <v>81</v>
      </c>
      <c r="AV211" s="12" t="s">
        <v>81</v>
      </c>
      <c r="AW211" s="12" t="s">
        <v>36</v>
      </c>
      <c r="AX211" s="12" t="s">
        <v>79</v>
      </c>
      <c r="AY211" s="254" t="s">
        <v>130</v>
      </c>
    </row>
    <row r="212" s="10" customFormat="1" ht="29.88" customHeight="1">
      <c r="B212" s="205"/>
      <c r="C212" s="206"/>
      <c r="D212" s="207" t="s">
        <v>71</v>
      </c>
      <c r="E212" s="219" t="s">
        <v>143</v>
      </c>
      <c r="F212" s="219" t="s">
        <v>271</v>
      </c>
      <c r="G212" s="206"/>
      <c r="H212" s="206"/>
      <c r="I212" s="209"/>
      <c r="J212" s="220">
        <f>BK212</f>
        <v>0</v>
      </c>
      <c r="K212" s="206"/>
      <c r="L212" s="211"/>
      <c r="M212" s="212"/>
      <c r="N212" s="213"/>
      <c r="O212" s="213"/>
      <c r="P212" s="214">
        <f>SUM(P213:P222)</f>
        <v>0</v>
      </c>
      <c r="Q212" s="213"/>
      <c r="R212" s="214">
        <f>SUM(R213:R222)</f>
        <v>0</v>
      </c>
      <c r="S212" s="213"/>
      <c r="T212" s="215">
        <f>SUM(T213:T222)</f>
        <v>53.125600000000006</v>
      </c>
      <c r="AR212" s="216" t="s">
        <v>79</v>
      </c>
      <c r="AT212" s="217" t="s">
        <v>71</v>
      </c>
      <c r="AU212" s="217" t="s">
        <v>79</v>
      </c>
      <c r="AY212" s="216" t="s">
        <v>130</v>
      </c>
      <c r="BK212" s="218">
        <f>SUM(BK213:BK222)</f>
        <v>0</v>
      </c>
    </row>
    <row r="213" s="1" customFormat="1" ht="25.5" customHeight="1">
      <c r="B213" s="45"/>
      <c r="C213" s="221" t="s">
        <v>272</v>
      </c>
      <c r="D213" s="221" t="s">
        <v>132</v>
      </c>
      <c r="E213" s="222" t="s">
        <v>273</v>
      </c>
      <c r="F213" s="223" t="s">
        <v>274</v>
      </c>
      <c r="G213" s="224" t="s">
        <v>167</v>
      </c>
      <c r="H213" s="225">
        <v>24.148</v>
      </c>
      <c r="I213" s="226"/>
      <c r="J213" s="227">
        <f>ROUND(I213*H213,2)</f>
        <v>0</v>
      </c>
      <c r="K213" s="223" t="s">
        <v>275</v>
      </c>
      <c r="L213" s="71"/>
      <c r="M213" s="228" t="s">
        <v>23</v>
      </c>
      <c r="N213" s="229" t="s">
        <v>43</v>
      </c>
      <c r="O213" s="46"/>
      <c r="P213" s="230">
        <f>O213*H213</f>
        <v>0</v>
      </c>
      <c r="Q213" s="230">
        <v>0</v>
      </c>
      <c r="R213" s="230">
        <f>Q213*H213</f>
        <v>0</v>
      </c>
      <c r="S213" s="230">
        <v>2.2000000000000002</v>
      </c>
      <c r="T213" s="231">
        <f>S213*H213</f>
        <v>53.125600000000006</v>
      </c>
      <c r="AR213" s="23" t="s">
        <v>137</v>
      </c>
      <c r="AT213" s="23" t="s">
        <v>132</v>
      </c>
      <c r="AU213" s="23" t="s">
        <v>81</v>
      </c>
      <c r="AY213" s="23" t="s">
        <v>130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23" t="s">
        <v>79</v>
      </c>
      <c r="BK213" s="232">
        <f>ROUND(I213*H213,2)</f>
        <v>0</v>
      </c>
      <c r="BL213" s="23" t="s">
        <v>137</v>
      </c>
      <c r="BM213" s="23" t="s">
        <v>276</v>
      </c>
    </row>
    <row r="214" s="11" customFormat="1">
      <c r="B214" s="233"/>
      <c r="C214" s="234"/>
      <c r="D214" s="235" t="s">
        <v>148</v>
      </c>
      <c r="E214" s="236" t="s">
        <v>23</v>
      </c>
      <c r="F214" s="237" t="s">
        <v>277</v>
      </c>
      <c r="G214" s="234"/>
      <c r="H214" s="236" t="s">
        <v>23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148</v>
      </c>
      <c r="AU214" s="243" t="s">
        <v>81</v>
      </c>
      <c r="AV214" s="11" t="s">
        <v>79</v>
      </c>
      <c r="AW214" s="11" t="s">
        <v>36</v>
      </c>
      <c r="AX214" s="11" t="s">
        <v>72</v>
      </c>
      <c r="AY214" s="243" t="s">
        <v>130</v>
      </c>
    </row>
    <row r="215" s="12" customFormat="1">
      <c r="B215" s="244"/>
      <c r="C215" s="245"/>
      <c r="D215" s="235" t="s">
        <v>148</v>
      </c>
      <c r="E215" s="246" t="s">
        <v>23</v>
      </c>
      <c r="F215" s="247" t="s">
        <v>278</v>
      </c>
      <c r="G215" s="245"/>
      <c r="H215" s="248">
        <v>15.119999999999999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AT215" s="254" t="s">
        <v>148</v>
      </c>
      <c r="AU215" s="254" t="s">
        <v>81</v>
      </c>
      <c r="AV215" s="12" t="s">
        <v>81</v>
      </c>
      <c r="AW215" s="12" t="s">
        <v>36</v>
      </c>
      <c r="AX215" s="12" t="s">
        <v>72</v>
      </c>
      <c r="AY215" s="254" t="s">
        <v>130</v>
      </c>
    </row>
    <row r="216" s="11" customFormat="1">
      <c r="B216" s="233"/>
      <c r="C216" s="234"/>
      <c r="D216" s="235" t="s">
        <v>148</v>
      </c>
      <c r="E216" s="236" t="s">
        <v>23</v>
      </c>
      <c r="F216" s="237" t="s">
        <v>153</v>
      </c>
      <c r="G216" s="234"/>
      <c r="H216" s="236" t="s">
        <v>23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148</v>
      </c>
      <c r="AU216" s="243" t="s">
        <v>81</v>
      </c>
      <c r="AV216" s="11" t="s">
        <v>79</v>
      </c>
      <c r="AW216" s="11" t="s">
        <v>36</v>
      </c>
      <c r="AX216" s="11" t="s">
        <v>72</v>
      </c>
      <c r="AY216" s="243" t="s">
        <v>130</v>
      </c>
    </row>
    <row r="217" s="12" customFormat="1">
      <c r="B217" s="244"/>
      <c r="C217" s="245"/>
      <c r="D217" s="235" t="s">
        <v>148</v>
      </c>
      <c r="E217" s="246" t="s">
        <v>23</v>
      </c>
      <c r="F217" s="247" t="s">
        <v>279</v>
      </c>
      <c r="G217" s="245"/>
      <c r="H217" s="248">
        <v>3.0430000000000001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AT217" s="254" t="s">
        <v>148</v>
      </c>
      <c r="AU217" s="254" t="s">
        <v>81</v>
      </c>
      <c r="AV217" s="12" t="s">
        <v>81</v>
      </c>
      <c r="AW217" s="12" t="s">
        <v>36</v>
      </c>
      <c r="AX217" s="12" t="s">
        <v>72</v>
      </c>
      <c r="AY217" s="254" t="s">
        <v>130</v>
      </c>
    </row>
    <row r="218" s="11" customFormat="1">
      <c r="B218" s="233"/>
      <c r="C218" s="234"/>
      <c r="D218" s="235" t="s">
        <v>148</v>
      </c>
      <c r="E218" s="236" t="s">
        <v>23</v>
      </c>
      <c r="F218" s="237" t="s">
        <v>280</v>
      </c>
      <c r="G218" s="234"/>
      <c r="H218" s="236" t="s">
        <v>23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148</v>
      </c>
      <c r="AU218" s="243" t="s">
        <v>81</v>
      </c>
      <c r="AV218" s="11" t="s">
        <v>79</v>
      </c>
      <c r="AW218" s="11" t="s">
        <v>36</v>
      </c>
      <c r="AX218" s="11" t="s">
        <v>72</v>
      </c>
      <c r="AY218" s="243" t="s">
        <v>130</v>
      </c>
    </row>
    <row r="219" s="12" customFormat="1">
      <c r="B219" s="244"/>
      <c r="C219" s="245"/>
      <c r="D219" s="235" t="s">
        <v>148</v>
      </c>
      <c r="E219" s="246" t="s">
        <v>23</v>
      </c>
      <c r="F219" s="247" t="s">
        <v>281</v>
      </c>
      <c r="G219" s="245"/>
      <c r="H219" s="248">
        <v>1.9350000000000001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AT219" s="254" t="s">
        <v>148</v>
      </c>
      <c r="AU219" s="254" t="s">
        <v>81</v>
      </c>
      <c r="AV219" s="12" t="s">
        <v>81</v>
      </c>
      <c r="AW219" s="12" t="s">
        <v>36</v>
      </c>
      <c r="AX219" s="12" t="s">
        <v>72</v>
      </c>
      <c r="AY219" s="254" t="s">
        <v>130</v>
      </c>
    </row>
    <row r="220" s="12" customFormat="1">
      <c r="B220" s="244"/>
      <c r="C220" s="245"/>
      <c r="D220" s="235" t="s">
        <v>148</v>
      </c>
      <c r="E220" s="246" t="s">
        <v>23</v>
      </c>
      <c r="F220" s="247" t="s">
        <v>282</v>
      </c>
      <c r="G220" s="245"/>
      <c r="H220" s="248">
        <v>2.4670000000000001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AT220" s="254" t="s">
        <v>148</v>
      </c>
      <c r="AU220" s="254" t="s">
        <v>81</v>
      </c>
      <c r="AV220" s="12" t="s">
        <v>81</v>
      </c>
      <c r="AW220" s="12" t="s">
        <v>36</v>
      </c>
      <c r="AX220" s="12" t="s">
        <v>72</v>
      </c>
      <c r="AY220" s="254" t="s">
        <v>130</v>
      </c>
    </row>
    <row r="221" s="12" customFormat="1">
      <c r="B221" s="244"/>
      <c r="C221" s="245"/>
      <c r="D221" s="235" t="s">
        <v>148</v>
      </c>
      <c r="E221" s="246" t="s">
        <v>23</v>
      </c>
      <c r="F221" s="247" t="s">
        <v>283</v>
      </c>
      <c r="G221" s="245"/>
      <c r="H221" s="248">
        <v>1.583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148</v>
      </c>
      <c r="AU221" s="254" t="s">
        <v>81</v>
      </c>
      <c r="AV221" s="12" t="s">
        <v>81</v>
      </c>
      <c r="AW221" s="12" t="s">
        <v>36</v>
      </c>
      <c r="AX221" s="12" t="s">
        <v>72</v>
      </c>
      <c r="AY221" s="254" t="s">
        <v>130</v>
      </c>
    </row>
    <row r="222" s="13" customFormat="1">
      <c r="B222" s="255"/>
      <c r="C222" s="256"/>
      <c r="D222" s="235" t="s">
        <v>148</v>
      </c>
      <c r="E222" s="257" t="s">
        <v>23</v>
      </c>
      <c r="F222" s="258" t="s">
        <v>157</v>
      </c>
      <c r="G222" s="256"/>
      <c r="H222" s="259">
        <v>24.148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AT222" s="265" t="s">
        <v>148</v>
      </c>
      <c r="AU222" s="265" t="s">
        <v>81</v>
      </c>
      <c r="AV222" s="13" t="s">
        <v>137</v>
      </c>
      <c r="AW222" s="13" t="s">
        <v>36</v>
      </c>
      <c r="AX222" s="13" t="s">
        <v>79</v>
      </c>
      <c r="AY222" s="265" t="s">
        <v>130</v>
      </c>
    </row>
    <row r="223" s="10" customFormat="1" ht="29.88" customHeight="1">
      <c r="B223" s="205"/>
      <c r="C223" s="206"/>
      <c r="D223" s="207" t="s">
        <v>71</v>
      </c>
      <c r="E223" s="219" t="s">
        <v>137</v>
      </c>
      <c r="F223" s="219" t="s">
        <v>284</v>
      </c>
      <c r="G223" s="206"/>
      <c r="H223" s="206"/>
      <c r="I223" s="209"/>
      <c r="J223" s="220">
        <f>BK223</f>
        <v>0</v>
      </c>
      <c r="K223" s="206"/>
      <c r="L223" s="211"/>
      <c r="M223" s="212"/>
      <c r="N223" s="213"/>
      <c r="O223" s="213"/>
      <c r="P223" s="214">
        <f>SUM(P224:P231)</f>
        <v>0</v>
      </c>
      <c r="Q223" s="213"/>
      <c r="R223" s="214">
        <f>SUM(R224:R231)</f>
        <v>49.916496000000002</v>
      </c>
      <c r="S223" s="213"/>
      <c r="T223" s="215">
        <f>SUM(T224:T231)</f>
        <v>0</v>
      </c>
      <c r="AR223" s="216" t="s">
        <v>79</v>
      </c>
      <c r="AT223" s="217" t="s">
        <v>71</v>
      </c>
      <c r="AU223" s="217" t="s">
        <v>79</v>
      </c>
      <c r="AY223" s="216" t="s">
        <v>130</v>
      </c>
      <c r="BK223" s="218">
        <f>SUM(BK224:BK231)</f>
        <v>0</v>
      </c>
    </row>
    <row r="224" s="1" customFormat="1" ht="16.5" customHeight="1">
      <c r="B224" s="45"/>
      <c r="C224" s="221" t="s">
        <v>285</v>
      </c>
      <c r="D224" s="221" t="s">
        <v>132</v>
      </c>
      <c r="E224" s="222" t="s">
        <v>286</v>
      </c>
      <c r="F224" s="223" t="s">
        <v>287</v>
      </c>
      <c r="G224" s="224" t="s">
        <v>167</v>
      </c>
      <c r="H224" s="225">
        <v>22.344000000000001</v>
      </c>
      <c r="I224" s="226"/>
      <c r="J224" s="227">
        <f>ROUND(I224*H224,2)</f>
        <v>0</v>
      </c>
      <c r="K224" s="223" t="s">
        <v>136</v>
      </c>
      <c r="L224" s="71"/>
      <c r="M224" s="228" t="s">
        <v>23</v>
      </c>
      <c r="N224" s="229" t="s">
        <v>43</v>
      </c>
      <c r="O224" s="46"/>
      <c r="P224" s="230">
        <f>O224*H224</f>
        <v>0</v>
      </c>
      <c r="Q224" s="230">
        <v>2.234</v>
      </c>
      <c r="R224" s="230">
        <f>Q224*H224</f>
        <v>49.916496000000002</v>
      </c>
      <c r="S224" s="230">
        <v>0</v>
      </c>
      <c r="T224" s="231">
        <f>S224*H224</f>
        <v>0</v>
      </c>
      <c r="AR224" s="23" t="s">
        <v>137</v>
      </c>
      <c r="AT224" s="23" t="s">
        <v>132</v>
      </c>
      <c r="AU224" s="23" t="s">
        <v>81</v>
      </c>
      <c r="AY224" s="23" t="s">
        <v>130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23" t="s">
        <v>79</v>
      </c>
      <c r="BK224" s="232">
        <f>ROUND(I224*H224,2)</f>
        <v>0</v>
      </c>
      <c r="BL224" s="23" t="s">
        <v>137</v>
      </c>
      <c r="BM224" s="23" t="s">
        <v>288</v>
      </c>
    </row>
    <row r="225" s="11" customFormat="1">
      <c r="B225" s="233"/>
      <c r="C225" s="234"/>
      <c r="D225" s="235" t="s">
        <v>148</v>
      </c>
      <c r="E225" s="236" t="s">
        <v>23</v>
      </c>
      <c r="F225" s="237" t="s">
        <v>289</v>
      </c>
      <c r="G225" s="234"/>
      <c r="H225" s="236" t="s">
        <v>23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148</v>
      </c>
      <c r="AU225" s="243" t="s">
        <v>81</v>
      </c>
      <c r="AV225" s="11" t="s">
        <v>79</v>
      </c>
      <c r="AW225" s="11" t="s">
        <v>36</v>
      </c>
      <c r="AX225" s="11" t="s">
        <v>72</v>
      </c>
      <c r="AY225" s="243" t="s">
        <v>130</v>
      </c>
    </row>
    <row r="226" s="11" customFormat="1">
      <c r="B226" s="233"/>
      <c r="C226" s="234"/>
      <c r="D226" s="235" t="s">
        <v>148</v>
      </c>
      <c r="E226" s="236" t="s">
        <v>23</v>
      </c>
      <c r="F226" s="237" t="s">
        <v>290</v>
      </c>
      <c r="G226" s="234"/>
      <c r="H226" s="236" t="s">
        <v>23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148</v>
      </c>
      <c r="AU226" s="243" t="s">
        <v>81</v>
      </c>
      <c r="AV226" s="11" t="s">
        <v>79</v>
      </c>
      <c r="AW226" s="11" t="s">
        <v>36</v>
      </c>
      <c r="AX226" s="11" t="s">
        <v>72</v>
      </c>
      <c r="AY226" s="243" t="s">
        <v>130</v>
      </c>
    </row>
    <row r="227" s="12" customFormat="1">
      <c r="B227" s="244"/>
      <c r="C227" s="245"/>
      <c r="D227" s="235" t="s">
        <v>148</v>
      </c>
      <c r="E227" s="246" t="s">
        <v>23</v>
      </c>
      <c r="F227" s="247" t="s">
        <v>291</v>
      </c>
      <c r="G227" s="245"/>
      <c r="H227" s="248">
        <v>8.9000000000000004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AT227" s="254" t="s">
        <v>148</v>
      </c>
      <c r="AU227" s="254" t="s">
        <v>81</v>
      </c>
      <c r="AV227" s="12" t="s">
        <v>81</v>
      </c>
      <c r="AW227" s="12" t="s">
        <v>36</v>
      </c>
      <c r="AX227" s="12" t="s">
        <v>72</v>
      </c>
      <c r="AY227" s="254" t="s">
        <v>130</v>
      </c>
    </row>
    <row r="228" s="12" customFormat="1">
      <c r="B228" s="244"/>
      <c r="C228" s="245"/>
      <c r="D228" s="235" t="s">
        <v>148</v>
      </c>
      <c r="E228" s="246" t="s">
        <v>23</v>
      </c>
      <c r="F228" s="247" t="s">
        <v>292</v>
      </c>
      <c r="G228" s="245"/>
      <c r="H228" s="248">
        <v>5.532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AT228" s="254" t="s">
        <v>148</v>
      </c>
      <c r="AU228" s="254" t="s">
        <v>81</v>
      </c>
      <c r="AV228" s="12" t="s">
        <v>81</v>
      </c>
      <c r="AW228" s="12" t="s">
        <v>36</v>
      </c>
      <c r="AX228" s="12" t="s">
        <v>72</v>
      </c>
      <c r="AY228" s="254" t="s">
        <v>130</v>
      </c>
    </row>
    <row r="229" s="11" customFormat="1">
      <c r="B229" s="233"/>
      <c r="C229" s="234"/>
      <c r="D229" s="235" t="s">
        <v>148</v>
      </c>
      <c r="E229" s="236" t="s">
        <v>23</v>
      </c>
      <c r="F229" s="237" t="s">
        <v>155</v>
      </c>
      <c r="G229" s="234"/>
      <c r="H229" s="236" t="s">
        <v>23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148</v>
      </c>
      <c r="AU229" s="243" t="s">
        <v>81</v>
      </c>
      <c r="AV229" s="11" t="s">
        <v>79</v>
      </c>
      <c r="AW229" s="11" t="s">
        <v>36</v>
      </c>
      <c r="AX229" s="11" t="s">
        <v>72</v>
      </c>
      <c r="AY229" s="243" t="s">
        <v>130</v>
      </c>
    </row>
    <row r="230" s="12" customFormat="1">
      <c r="B230" s="244"/>
      <c r="C230" s="245"/>
      <c r="D230" s="235" t="s">
        <v>148</v>
      </c>
      <c r="E230" s="246" t="s">
        <v>23</v>
      </c>
      <c r="F230" s="247" t="s">
        <v>293</v>
      </c>
      <c r="G230" s="245"/>
      <c r="H230" s="248">
        <v>7.9119999999999999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AT230" s="254" t="s">
        <v>148</v>
      </c>
      <c r="AU230" s="254" t="s">
        <v>81</v>
      </c>
      <c r="AV230" s="12" t="s">
        <v>81</v>
      </c>
      <c r="AW230" s="12" t="s">
        <v>36</v>
      </c>
      <c r="AX230" s="12" t="s">
        <v>72</v>
      </c>
      <c r="AY230" s="254" t="s">
        <v>130</v>
      </c>
    </row>
    <row r="231" s="13" customFormat="1">
      <c r="B231" s="255"/>
      <c r="C231" s="256"/>
      <c r="D231" s="235" t="s">
        <v>148</v>
      </c>
      <c r="E231" s="257" t="s">
        <v>23</v>
      </c>
      <c r="F231" s="258" t="s">
        <v>157</v>
      </c>
      <c r="G231" s="256"/>
      <c r="H231" s="259">
        <v>22.344000000000001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AT231" s="265" t="s">
        <v>148</v>
      </c>
      <c r="AU231" s="265" t="s">
        <v>81</v>
      </c>
      <c r="AV231" s="13" t="s">
        <v>137</v>
      </c>
      <c r="AW231" s="13" t="s">
        <v>36</v>
      </c>
      <c r="AX231" s="13" t="s">
        <v>79</v>
      </c>
      <c r="AY231" s="265" t="s">
        <v>130</v>
      </c>
    </row>
    <row r="232" s="10" customFormat="1" ht="29.88" customHeight="1">
      <c r="B232" s="205"/>
      <c r="C232" s="206"/>
      <c r="D232" s="207" t="s">
        <v>71</v>
      </c>
      <c r="E232" s="219" t="s">
        <v>197</v>
      </c>
      <c r="F232" s="219" t="s">
        <v>294</v>
      </c>
      <c r="G232" s="206"/>
      <c r="H232" s="206"/>
      <c r="I232" s="209"/>
      <c r="J232" s="220">
        <f>BK232</f>
        <v>0</v>
      </c>
      <c r="K232" s="206"/>
      <c r="L232" s="211"/>
      <c r="M232" s="212"/>
      <c r="N232" s="213"/>
      <c r="O232" s="213"/>
      <c r="P232" s="214">
        <f>SUM(P233:P324)</f>
        <v>0</v>
      </c>
      <c r="Q232" s="213"/>
      <c r="R232" s="214">
        <f>SUM(R233:R324)</f>
        <v>48.369494000000003</v>
      </c>
      <c r="S232" s="213"/>
      <c r="T232" s="215">
        <f>SUM(T233:T324)</f>
        <v>0</v>
      </c>
      <c r="AR232" s="216" t="s">
        <v>79</v>
      </c>
      <c r="AT232" s="217" t="s">
        <v>71</v>
      </c>
      <c r="AU232" s="217" t="s">
        <v>79</v>
      </c>
      <c r="AY232" s="216" t="s">
        <v>130</v>
      </c>
      <c r="BK232" s="218">
        <f>SUM(BK233:BK324)</f>
        <v>0</v>
      </c>
    </row>
    <row r="233" s="1" customFormat="1" ht="25.5" customHeight="1">
      <c r="B233" s="45"/>
      <c r="C233" s="221" t="s">
        <v>9</v>
      </c>
      <c r="D233" s="221" t="s">
        <v>132</v>
      </c>
      <c r="E233" s="222" t="s">
        <v>295</v>
      </c>
      <c r="F233" s="223" t="s">
        <v>296</v>
      </c>
      <c r="G233" s="224" t="s">
        <v>146</v>
      </c>
      <c r="H233" s="225">
        <v>89</v>
      </c>
      <c r="I233" s="226"/>
      <c r="J233" s="227">
        <f>ROUND(I233*H233,2)</f>
        <v>0</v>
      </c>
      <c r="K233" s="223" t="s">
        <v>275</v>
      </c>
      <c r="L233" s="71"/>
      <c r="M233" s="228" t="s">
        <v>23</v>
      </c>
      <c r="N233" s="229" t="s">
        <v>43</v>
      </c>
      <c r="O233" s="46"/>
      <c r="P233" s="230">
        <f>O233*H233</f>
        <v>0</v>
      </c>
      <c r="Q233" s="230">
        <v>0.00011</v>
      </c>
      <c r="R233" s="230">
        <f>Q233*H233</f>
        <v>0.0097900000000000001</v>
      </c>
      <c r="S233" s="230">
        <v>0</v>
      </c>
      <c r="T233" s="231">
        <f>S233*H233</f>
        <v>0</v>
      </c>
      <c r="AR233" s="23" t="s">
        <v>137</v>
      </c>
      <c r="AT233" s="23" t="s">
        <v>132</v>
      </c>
      <c r="AU233" s="23" t="s">
        <v>81</v>
      </c>
      <c r="AY233" s="23" t="s">
        <v>130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23" t="s">
        <v>79</v>
      </c>
      <c r="BK233" s="232">
        <f>ROUND(I233*H233,2)</f>
        <v>0</v>
      </c>
      <c r="BL233" s="23" t="s">
        <v>137</v>
      </c>
      <c r="BM233" s="23" t="s">
        <v>297</v>
      </c>
    </row>
    <row r="234" s="1" customFormat="1" ht="25.5" customHeight="1">
      <c r="B234" s="45"/>
      <c r="C234" s="268" t="s">
        <v>298</v>
      </c>
      <c r="D234" s="268" t="s">
        <v>243</v>
      </c>
      <c r="E234" s="269" t="s">
        <v>299</v>
      </c>
      <c r="F234" s="270" t="s">
        <v>300</v>
      </c>
      <c r="G234" s="271" t="s">
        <v>146</v>
      </c>
      <c r="H234" s="272">
        <v>89</v>
      </c>
      <c r="I234" s="273"/>
      <c r="J234" s="274">
        <f>ROUND(I234*H234,2)</f>
        <v>0</v>
      </c>
      <c r="K234" s="270" t="s">
        <v>275</v>
      </c>
      <c r="L234" s="275"/>
      <c r="M234" s="276" t="s">
        <v>23</v>
      </c>
      <c r="N234" s="277" t="s">
        <v>43</v>
      </c>
      <c r="O234" s="46"/>
      <c r="P234" s="230">
        <f>O234*H234</f>
        <v>0</v>
      </c>
      <c r="Q234" s="230">
        <v>0.152</v>
      </c>
      <c r="R234" s="230">
        <f>Q234*H234</f>
        <v>13.528000000000001</v>
      </c>
      <c r="S234" s="230">
        <v>0</v>
      </c>
      <c r="T234" s="231">
        <f>S234*H234</f>
        <v>0</v>
      </c>
      <c r="AR234" s="23" t="s">
        <v>197</v>
      </c>
      <c r="AT234" s="23" t="s">
        <v>243</v>
      </c>
      <c r="AU234" s="23" t="s">
        <v>81</v>
      </c>
      <c r="AY234" s="23" t="s">
        <v>130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23" t="s">
        <v>79</v>
      </c>
      <c r="BK234" s="232">
        <f>ROUND(I234*H234,2)</f>
        <v>0</v>
      </c>
      <c r="BL234" s="23" t="s">
        <v>137</v>
      </c>
      <c r="BM234" s="23" t="s">
        <v>301</v>
      </c>
    </row>
    <row r="235" s="1" customFormat="1" ht="25.5" customHeight="1">
      <c r="B235" s="45"/>
      <c r="C235" s="221" t="s">
        <v>302</v>
      </c>
      <c r="D235" s="221" t="s">
        <v>132</v>
      </c>
      <c r="E235" s="222" t="s">
        <v>303</v>
      </c>
      <c r="F235" s="223" t="s">
        <v>304</v>
      </c>
      <c r="G235" s="224" t="s">
        <v>146</v>
      </c>
      <c r="H235" s="225">
        <v>46.100000000000001</v>
      </c>
      <c r="I235" s="226"/>
      <c r="J235" s="227">
        <f>ROUND(I235*H235,2)</f>
        <v>0</v>
      </c>
      <c r="K235" s="223" t="s">
        <v>275</v>
      </c>
      <c r="L235" s="71"/>
      <c r="M235" s="228" t="s">
        <v>23</v>
      </c>
      <c r="N235" s="229" t="s">
        <v>43</v>
      </c>
      <c r="O235" s="46"/>
      <c r="P235" s="230">
        <f>O235*H235</f>
        <v>0</v>
      </c>
      <c r="Q235" s="230">
        <v>0.00014999999999999999</v>
      </c>
      <c r="R235" s="230">
        <f>Q235*H235</f>
        <v>0.0069149999999999993</v>
      </c>
      <c r="S235" s="230">
        <v>0</v>
      </c>
      <c r="T235" s="231">
        <f>S235*H235</f>
        <v>0</v>
      </c>
      <c r="AR235" s="23" t="s">
        <v>137</v>
      </c>
      <c r="AT235" s="23" t="s">
        <v>132</v>
      </c>
      <c r="AU235" s="23" t="s">
        <v>81</v>
      </c>
      <c r="AY235" s="23" t="s">
        <v>130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3" t="s">
        <v>79</v>
      </c>
      <c r="BK235" s="232">
        <f>ROUND(I235*H235,2)</f>
        <v>0</v>
      </c>
      <c r="BL235" s="23" t="s">
        <v>137</v>
      </c>
      <c r="BM235" s="23" t="s">
        <v>305</v>
      </c>
    </row>
    <row r="236" s="1" customFormat="1" ht="25.5" customHeight="1">
      <c r="B236" s="45"/>
      <c r="C236" s="268" t="s">
        <v>306</v>
      </c>
      <c r="D236" s="268" t="s">
        <v>243</v>
      </c>
      <c r="E236" s="269" t="s">
        <v>307</v>
      </c>
      <c r="F236" s="270" t="s">
        <v>308</v>
      </c>
      <c r="G236" s="271" t="s">
        <v>146</v>
      </c>
      <c r="H236" s="272">
        <v>46.100000000000001</v>
      </c>
      <c r="I236" s="273"/>
      <c r="J236" s="274">
        <f>ROUND(I236*H236,2)</f>
        <v>0</v>
      </c>
      <c r="K236" s="270" t="s">
        <v>275</v>
      </c>
      <c r="L236" s="275"/>
      <c r="M236" s="276" t="s">
        <v>23</v>
      </c>
      <c r="N236" s="277" t="s">
        <v>43</v>
      </c>
      <c r="O236" s="46"/>
      <c r="P236" s="230">
        <f>O236*H236</f>
        <v>0</v>
      </c>
      <c r="Q236" s="230">
        <v>0.32600000000000001</v>
      </c>
      <c r="R236" s="230">
        <f>Q236*H236</f>
        <v>15.028600000000001</v>
      </c>
      <c r="S236" s="230">
        <v>0</v>
      </c>
      <c r="T236" s="231">
        <f>S236*H236</f>
        <v>0</v>
      </c>
      <c r="AR236" s="23" t="s">
        <v>197</v>
      </c>
      <c r="AT236" s="23" t="s">
        <v>243</v>
      </c>
      <c r="AU236" s="23" t="s">
        <v>81</v>
      </c>
      <c r="AY236" s="23" t="s">
        <v>130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23" t="s">
        <v>79</v>
      </c>
      <c r="BK236" s="232">
        <f>ROUND(I236*H236,2)</f>
        <v>0</v>
      </c>
      <c r="BL236" s="23" t="s">
        <v>137</v>
      </c>
      <c r="BM236" s="23" t="s">
        <v>309</v>
      </c>
    </row>
    <row r="237" s="1" customFormat="1" ht="25.5" customHeight="1">
      <c r="B237" s="45"/>
      <c r="C237" s="221" t="s">
        <v>310</v>
      </c>
      <c r="D237" s="221" t="s">
        <v>132</v>
      </c>
      <c r="E237" s="222" t="s">
        <v>311</v>
      </c>
      <c r="F237" s="223" t="s">
        <v>312</v>
      </c>
      <c r="G237" s="224" t="s">
        <v>313</v>
      </c>
      <c r="H237" s="225">
        <v>14</v>
      </c>
      <c r="I237" s="226"/>
      <c r="J237" s="227">
        <f>ROUND(I237*H237,2)</f>
        <v>0</v>
      </c>
      <c r="K237" s="223" t="s">
        <v>275</v>
      </c>
      <c r="L237" s="71"/>
      <c r="M237" s="228" t="s">
        <v>23</v>
      </c>
      <c r="N237" s="229" t="s">
        <v>43</v>
      </c>
      <c r="O237" s="46"/>
      <c r="P237" s="230">
        <f>O237*H237</f>
        <v>0</v>
      </c>
      <c r="Q237" s="230">
        <v>0.00017000000000000001</v>
      </c>
      <c r="R237" s="230">
        <f>Q237*H237</f>
        <v>0.0023800000000000002</v>
      </c>
      <c r="S237" s="230">
        <v>0</v>
      </c>
      <c r="T237" s="231">
        <f>S237*H237</f>
        <v>0</v>
      </c>
      <c r="AR237" s="23" t="s">
        <v>137</v>
      </c>
      <c r="AT237" s="23" t="s">
        <v>132</v>
      </c>
      <c r="AU237" s="23" t="s">
        <v>81</v>
      </c>
      <c r="AY237" s="23" t="s">
        <v>130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23" t="s">
        <v>79</v>
      </c>
      <c r="BK237" s="232">
        <f>ROUND(I237*H237,2)</f>
        <v>0</v>
      </c>
      <c r="BL237" s="23" t="s">
        <v>137</v>
      </c>
      <c r="BM237" s="23" t="s">
        <v>314</v>
      </c>
    </row>
    <row r="238" s="1" customFormat="1" ht="25.5" customHeight="1">
      <c r="B238" s="45"/>
      <c r="C238" s="268" t="s">
        <v>315</v>
      </c>
      <c r="D238" s="268" t="s">
        <v>243</v>
      </c>
      <c r="E238" s="269" t="s">
        <v>316</v>
      </c>
      <c r="F238" s="270" t="s">
        <v>317</v>
      </c>
      <c r="G238" s="271" t="s">
        <v>313</v>
      </c>
      <c r="H238" s="272">
        <v>10</v>
      </c>
      <c r="I238" s="273"/>
      <c r="J238" s="274">
        <f>ROUND(I238*H238,2)</f>
        <v>0</v>
      </c>
      <c r="K238" s="270" t="s">
        <v>275</v>
      </c>
      <c r="L238" s="275"/>
      <c r="M238" s="276" t="s">
        <v>23</v>
      </c>
      <c r="N238" s="277" t="s">
        <v>43</v>
      </c>
      <c r="O238" s="46"/>
      <c r="P238" s="230">
        <f>O238*H238</f>
        <v>0</v>
      </c>
      <c r="Q238" s="230">
        <v>0.14499999999999999</v>
      </c>
      <c r="R238" s="230">
        <f>Q238*H238</f>
        <v>1.45</v>
      </c>
      <c r="S238" s="230">
        <v>0</v>
      </c>
      <c r="T238" s="231">
        <f>S238*H238</f>
        <v>0</v>
      </c>
      <c r="AR238" s="23" t="s">
        <v>197</v>
      </c>
      <c r="AT238" s="23" t="s">
        <v>243</v>
      </c>
      <c r="AU238" s="23" t="s">
        <v>81</v>
      </c>
      <c r="AY238" s="23" t="s">
        <v>130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23" t="s">
        <v>79</v>
      </c>
      <c r="BK238" s="232">
        <f>ROUND(I238*H238,2)</f>
        <v>0</v>
      </c>
      <c r="BL238" s="23" t="s">
        <v>137</v>
      </c>
      <c r="BM238" s="23" t="s">
        <v>318</v>
      </c>
    </row>
    <row r="239" s="1" customFormat="1">
      <c r="B239" s="45"/>
      <c r="C239" s="73"/>
      <c r="D239" s="235" t="s">
        <v>182</v>
      </c>
      <c r="E239" s="73"/>
      <c r="F239" s="266" t="s">
        <v>319</v>
      </c>
      <c r="G239" s="73"/>
      <c r="H239" s="73"/>
      <c r="I239" s="191"/>
      <c r="J239" s="73"/>
      <c r="K239" s="73"/>
      <c r="L239" s="71"/>
      <c r="M239" s="267"/>
      <c r="N239" s="46"/>
      <c r="O239" s="46"/>
      <c r="P239" s="46"/>
      <c r="Q239" s="46"/>
      <c r="R239" s="46"/>
      <c r="S239" s="46"/>
      <c r="T239" s="94"/>
      <c r="AT239" s="23" t="s">
        <v>182</v>
      </c>
      <c r="AU239" s="23" t="s">
        <v>81</v>
      </c>
    </row>
    <row r="240" s="1" customFormat="1" ht="25.5" customHeight="1">
      <c r="B240" s="45"/>
      <c r="C240" s="268" t="s">
        <v>320</v>
      </c>
      <c r="D240" s="268" t="s">
        <v>243</v>
      </c>
      <c r="E240" s="269" t="s">
        <v>321</v>
      </c>
      <c r="F240" s="270" t="s">
        <v>317</v>
      </c>
      <c r="G240" s="271" t="s">
        <v>313</v>
      </c>
      <c r="H240" s="272">
        <v>4</v>
      </c>
      <c r="I240" s="273"/>
      <c r="J240" s="274">
        <f>ROUND(I240*H240,2)</f>
        <v>0</v>
      </c>
      <c r="K240" s="270" t="s">
        <v>23</v>
      </c>
      <c r="L240" s="275"/>
      <c r="M240" s="276" t="s">
        <v>23</v>
      </c>
      <c r="N240" s="277" t="s">
        <v>43</v>
      </c>
      <c r="O240" s="46"/>
      <c r="P240" s="230">
        <f>O240*H240</f>
        <v>0</v>
      </c>
      <c r="Q240" s="230">
        <v>0.14499999999999999</v>
      </c>
      <c r="R240" s="230">
        <f>Q240*H240</f>
        <v>0.57999999999999996</v>
      </c>
      <c r="S240" s="230">
        <v>0</v>
      </c>
      <c r="T240" s="231">
        <f>S240*H240</f>
        <v>0</v>
      </c>
      <c r="AR240" s="23" t="s">
        <v>197</v>
      </c>
      <c r="AT240" s="23" t="s">
        <v>243</v>
      </c>
      <c r="AU240" s="23" t="s">
        <v>81</v>
      </c>
      <c r="AY240" s="23" t="s">
        <v>130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23" t="s">
        <v>79</v>
      </c>
      <c r="BK240" s="232">
        <f>ROUND(I240*H240,2)</f>
        <v>0</v>
      </c>
      <c r="BL240" s="23" t="s">
        <v>137</v>
      </c>
      <c r="BM240" s="23" t="s">
        <v>322</v>
      </c>
    </row>
    <row r="241" s="1" customFormat="1">
      <c r="B241" s="45"/>
      <c r="C241" s="73"/>
      <c r="D241" s="235" t="s">
        <v>182</v>
      </c>
      <c r="E241" s="73"/>
      <c r="F241" s="266" t="s">
        <v>323</v>
      </c>
      <c r="G241" s="73"/>
      <c r="H241" s="73"/>
      <c r="I241" s="191"/>
      <c r="J241" s="73"/>
      <c r="K241" s="73"/>
      <c r="L241" s="71"/>
      <c r="M241" s="267"/>
      <c r="N241" s="46"/>
      <c r="O241" s="46"/>
      <c r="P241" s="46"/>
      <c r="Q241" s="46"/>
      <c r="R241" s="46"/>
      <c r="S241" s="46"/>
      <c r="T241" s="94"/>
      <c r="AT241" s="23" t="s">
        <v>182</v>
      </c>
      <c r="AU241" s="23" t="s">
        <v>81</v>
      </c>
    </row>
    <row r="242" s="1" customFormat="1" ht="25.5" customHeight="1">
      <c r="B242" s="45"/>
      <c r="C242" s="221" t="s">
        <v>324</v>
      </c>
      <c r="D242" s="221" t="s">
        <v>132</v>
      </c>
      <c r="E242" s="222" t="s">
        <v>325</v>
      </c>
      <c r="F242" s="223" t="s">
        <v>326</v>
      </c>
      <c r="G242" s="224" t="s">
        <v>313</v>
      </c>
      <c r="H242" s="225">
        <v>7</v>
      </c>
      <c r="I242" s="226"/>
      <c r="J242" s="227">
        <f>ROUND(I242*H242,2)</f>
        <v>0</v>
      </c>
      <c r="K242" s="223" t="s">
        <v>275</v>
      </c>
      <c r="L242" s="71"/>
      <c r="M242" s="228" t="s">
        <v>23</v>
      </c>
      <c r="N242" s="229" t="s">
        <v>43</v>
      </c>
      <c r="O242" s="46"/>
      <c r="P242" s="230">
        <f>O242*H242</f>
        <v>0</v>
      </c>
      <c r="Q242" s="230">
        <v>0.00019000000000000001</v>
      </c>
      <c r="R242" s="230">
        <f>Q242*H242</f>
        <v>0.00133</v>
      </c>
      <c r="S242" s="230">
        <v>0</v>
      </c>
      <c r="T242" s="231">
        <f>S242*H242</f>
        <v>0</v>
      </c>
      <c r="AR242" s="23" t="s">
        <v>137</v>
      </c>
      <c r="AT242" s="23" t="s">
        <v>132</v>
      </c>
      <c r="AU242" s="23" t="s">
        <v>81</v>
      </c>
      <c r="AY242" s="23" t="s">
        <v>130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23" t="s">
        <v>79</v>
      </c>
      <c r="BK242" s="232">
        <f>ROUND(I242*H242,2)</f>
        <v>0</v>
      </c>
      <c r="BL242" s="23" t="s">
        <v>137</v>
      </c>
      <c r="BM242" s="23" t="s">
        <v>327</v>
      </c>
    </row>
    <row r="243" s="1" customFormat="1" ht="25.5" customHeight="1">
      <c r="B243" s="45"/>
      <c r="C243" s="268" t="s">
        <v>328</v>
      </c>
      <c r="D243" s="268" t="s">
        <v>243</v>
      </c>
      <c r="E243" s="269" t="s">
        <v>329</v>
      </c>
      <c r="F243" s="270" t="s">
        <v>330</v>
      </c>
      <c r="G243" s="271" t="s">
        <v>313</v>
      </c>
      <c r="H243" s="272">
        <v>3</v>
      </c>
      <c r="I243" s="273"/>
      <c r="J243" s="274">
        <f>ROUND(I243*H243,2)</f>
        <v>0</v>
      </c>
      <c r="K243" s="270" t="s">
        <v>275</v>
      </c>
      <c r="L243" s="275"/>
      <c r="M243" s="276" t="s">
        <v>23</v>
      </c>
      <c r="N243" s="277" t="s">
        <v>43</v>
      </c>
      <c r="O243" s="46"/>
      <c r="P243" s="230">
        <f>O243*H243</f>
        <v>0</v>
      </c>
      <c r="Q243" s="230">
        <v>0.35999999999999999</v>
      </c>
      <c r="R243" s="230">
        <f>Q243*H243</f>
        <v>1.0800000000000001</v>
      </c>
      <c r="S243" s="230">
        <v>0</v>
      </c>
      <c r="T243" s="231">
        <f>S243*H243</f>
        <v>0</v>
      </c>
      <c r="AR243" s="23" t="s">
        <v>197</v>
      </c>
      <c r="AT243" s="23" t="s">
        <v>243</v>
      </c>
      <c r="AU243" s="23" t="s">
        <v>81</v>
      </c>
      <c r="AY243" s="23" t="s">
        <v>130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23" t="s">
        <v>79</v>
      </c>
      <c r="BK243" s="232">
        <f>ROUND(I243*H243,2)</f>
        <v>0</v>
      </c>
      <c r="BL243" s="23" t="s">
        <v>137</v>
      </c>
      <c r="BM243" s="23" t="s">
        <v>331</v>
      </c>
    </row>
    <row r="244" s="1" customFormat="1">
      <c r="B244" s="45"/>
      <c r="C244" s="73"/>
      <c r="D244" s="235" t="s">
        <v>182</v>
      </c>
      <c r="E244" s="73"/>
      <c r="F244" s="266" t="s">
        <v>319</v>
      </c>
      <c r="G244" s="73"/>
      <c r="H244" s="73"/>
      <c r="I244" s="191"/>
      <c r="J244" s="73"/>
      <c r="K244" s="73"/>
      <c r="L244" s="71"/>
      <c r="M244" s="267"/>
      <c r="N244" s="46"/>
      <c r="O244" s="46"/>
      <c r="P244" s="46"/>
      <c r="Q244" s="46"/>
      <c r="R244" s="46"/>
      <c r="S244" s="46"/>
      <c r="T244" s="94"/>
      <c r="AT244" s="23" t="s">
        <v>182</v>
      </c>
      <c r="AU244" s="23" t="s">
        <v>81</v>
      </c>
    </row>
    <row r="245" s="1" customFormat="1" ht="25.5" customHeight="1">
      <c r="B245" s="45"/>
      <c r="C245" s="268" t="s">
        <v>332</v>
      </c>
      <c r="D245" s="268" t="s">
        <v>243</v>
      </c>
      <c r="E245" s="269" t="s">
        <v>333</v>
      </c>
      <c r="F245" s="270" t="s">
        <v>330</v>
      </c>
      <c r="G245" s="271" t="s">
        <v>313</v>
      </c>
      <c r="H245" s="272">
        <v>4</v>
      </c>
      <c r="I245" s="273"/>
      <c r="J245" s="274">
        <f>ROUND(I245*H245,2)</f>
        <v>0</v>
      </c>
      <c r="K245" s="270" t="s">
        <v>23</v>
      </c>
      <c r="L245" s="275"/>
      <c r="M245" s="276" t="s">
        <v>23</v>
      </c>
      <c r="N245" s="277" t="s">
        <v>43</v>
      </c>
      <c r="O245" s="46"/>
      <c r="P245" s="230">
        <f>O245*H245</f>
        <v>0</v>
      </c>
      <c r="Q245" s="230">
        <v>0.35999999999999999</v>
      </c>
      <c r="R245" s="230">
        <f>Q245*H245</f>
        <v>1.44</v>
      </c>
      <c r="S245" s="230">
        <v>0</v>
      </c>
      <c r="T245" s="231">
        <f>S245*H245</f>
        <v>0</v>
      </c>
      <c r="AR245" s="23" t="s">
        <v>197</v>
      </c>
      <c r="AT245" s="23" t="s">
        <v>243</v>
      </c>
      <c r="AU245" s="23" t="s">
        <v>81</v>
      </c>
      <c r="AY245" s="23" t="s">
        <v>130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23" t="s">
        <v>79</v>
      </c>
      <c r="BK245" s="232">
        <f>ROUND(I245*H245,2)</f>
        <v>0</v>
      </c>
      <c r="BL245" s="23" t="s">
        <v>137</v>
      </c>
      <c r="BM245" s="23" t="s">
        <v>334</v>
      </c>
    </row>
    <row r="246" s="1" customFormat="1">
      <c r="B246" s="45"/>
      <c r="C246" s="73"/>
      <c r="D246" s="235" t="s">
        <v>182</v>
      </c>
      <c r="E246" s="73"/>
      <c r="F246" s="266" t="s">
        <v>323</v>
      </c>
      <c r="G246" s="73"/>
      <c r="H246" s="73"/>
      <c r="I246" s="191"/>
      <c r="J246" s="73"/>
      <c r="K246" s="73"/>
      <c r="L246" s="71"/>
      <c r="M246" s="267"/>
      <c r="N246" s="46"/>
      <c r="O246" s="46"/>
      <c r="P246" s="46"/>
      <c r="Q246" s="46"/>
      <c r="R246" s="46"/>
      <c r="S246" s="46"/>
      <c r="T246" s="94"/>
      <c r="AT246" s="23" t="s">
        <v>182</v>
      </c>
      <c r="AU246" s="23" t="s">
        <v>81</v>
      </c>
    </row>
    <row r="247" s="1" customFormat="1" ht="25.5" customHeight="1">
      <c r="B247" s="45"/>
      <c r="C247" s="221" t="s">
        <v>335</v>
      </c>
      <c r="D247" s="221" t="s">
        <v>132</v>
      </c>
      <c r="E247" s="222" t="s">
        <v>336</v>
      </c>
      <c r="F247" s="223" t="s">
        <v>337</v>
      </c>
      <c r="G247" s="224" t="s">
        <v>313</v>
      </c>
      <c r="H247" s="225">
        <v>13</v>
      </c>
      <c r="I247" s="226"/>
      <c r="J247" s="227">
        <f>ROUND(I247*H247,2)</f>
        <v>0</v>
      </c>
      <c r="K247" s="223" t="s">
        <v>136</v>
      </c>
      <c r="L247" s="71"/>
      <c r="M247" s="228" t="s">
        <v>23</v>
      </c>
      <c r="N247" s="229" t="s">
        <v>43</v>
      </c>
      <c r="O247" s="46"/>
      <c r="P247" s="230">
        <f>O247*H247</f>
        <v>0</v>
      </c>
      <c r="Q247" s="230">
        <v>6.9999999999999994E-05</v>
      </c>
      <c r="R247" s="230">
        <f>Q247*H247</f>
        <v>0.00090999999999999989</v>
      </c>
      <c r="S247" s="230">
        <v>0</v>
      </c>
      <c r="T247" s="231">
        <f>S247*H247</f>
        <v>0</v>
      </c>
      <c r="AR247" s="23" t="s">
        <v>137</v>
      </c>
      <c r="AT247" s="23" t="s">
        <v>132</v>
      </c>
      <c r="AU247" s="23" t="s">
        <v>81</v>
      </c>
      <c r="AY247" s="23" t="s">
        <v>130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23" t="s">
        <v>79</v>
      </c>
      <c r="BK247" s="232">
        <f>ROUND(I247*H247,2)</f>
        <v>0</v>
      </c>
      <c r="BL247" s="23" t="s">
        <v>137</v>
      </c>
      <c r="BM247" s="23" t="s">
        <v>338</v>
      </c>
    </row>
    <row r="248" s="1" customFormat="1" ht="16.5" customHeight="1">
      <c r="B248" s="45"/>
      <c r="C248" s="268" t="s">
        <v>339</v>
      </c>
      <c r="D248" s="268" t="s">
        <v>243</v>
      </c>
      <c r="E248" s="269" t="s">
        <v>340</v>
      </c>
      <c r="F248" s="270" t="s">
        <v>341</v>
      </c>
      <c r="G248" s="271" t="s">
        <v>313</v>
      </c>
      <c r="H248" s="272">
        <v>13</v>
      </c>
      <c r="I248" s="273"/>
      <c r="J248" s="274">
        <f>ROUND(I248*H248,2)</f>
        <v>0</v>
      </c>
      <c r="K248" s="270" t="s">
        <v>23</v>
      </c>
      <c r="L248" s="275"/>
      <c r="M248" s="276" t="s">
        <v>23</v>
      </c>
      <c r="N248" s="277" t="s">
        <v>43</v>
      </c>
      <c r="O248" s="46"/>
      <c r="P248" s="230">
        <f>O248*H248</f>
        <v>0</v>
      </c>
      <c r="Q248" s="230">
        <v>0.00165</v>
      </c>
      <c r="R248" s="230">
        <f>Q248*H248</f>
        <v>0.02145</v>
      </c>
      <c r="S248" s="230">
        <v>0</v>
      </c>
      <c r="T248" s="231">
        <f>S248*H248</f>
        <v>0</v>
      </c>
      <c r="AR248" s="23" t="s">
        <v>197</v>
      </c>
      <c r="AT248" s="23" t="s">
        <v>243</v>
      </c>
      <c r="AU248" s="23" t="s">
        <v>81</v>
      </c>
      <c r="AY248" s="23" t="s">
        <v>130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23" t="s">
        <v>79</v>
      </c>
      <c r="BK248" s="232">
        <f>ROUND(I248*H248,2)</f>
        <v>0</v>
      </c>
      <c r="BL248" s="23" t="s">
        <v>137</v>
      </c>
      <c r="BM248" s="23" t="s">
        <v>342</v>
      </c>
    </row>
    <row r="249" s="1" customFormat="1">
      <c r="B249" s="45"/>
      <c r="C249" s="73"/>
      <c r="D249" s="235" t="s">
        <v>182</v>
      </c>
      <c r="E249" s="73"/>
      <c r="F249" s="266" t="s">
        <v>319</v>
      </c>
      <c r="G249" s="73"/>
      <c r="H249" s="73"/>
      <c r="I249" s="191"/>
      <c r="J249" s="73"/>
      <c r="K249" s="73"/>
      <c r="L249" s="71"/>
      <c r="M249" s="267"/>
      <c r="N249" s="46"/>
      <c r="O249" s="46"/>
      <c r="P249" s="46"/>
      <c r="Q249" s="46"/>
      <c r="R249" s="46"/>
      <c r="S249" s="46"/>
      <c r="T249" s="94"/>
      <c r="AT249" s="23" t="s">
        <v>182</v>
      </c>
      <c r="AU249" s="23" t="s">
        <v>81</v>
      </c>
    </row>
    <row r="250" s="12" customFormat="1">
      <c r="B250" s="244"/>
      <c r="C250" s="245"/>
      <c r="D250" s="235" t="s">
        <v>148</v>
      </c>
      <c r="E250" s="245"/>
      <c r="F250" s="247" t="s">
        <v>343</v>
      </c>
      <c r="G250" s="245"/>
      <c r="H250" s="248">
        <v>13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AT250" s="254" t="s">
        <v>148</v>
      </c>
      <c r="AU250" s="254" t="s">
        <v>81</v>
      </c>
      <c r="AV250" s="12" t="s">
        <v>81</v>
      </c>
      <c r="AW250" s="12" t="s">
        <v>6</v>
      </c>
      <c r="AX250" s="12" t="s">
        <v>79</v>
      </c>
      <c r="AY250" s="254" t="s">
        <v>130</v>
      </c>
    </row>
    <row r="251" s="1" customFormat="1" ht="25.5" customHeight="1">
      <c r="B251" s="45"/>
      <c r="C251" s="221" t="s">
        <v>344</v>
      </c>
      <c r="D251" s="221" t="s">
        <v>132</v>
      </c>
      <c r="E251" s="222" t="s">
        <v>345</v>
      </c>
      <c r="F251" s="223" t="s">
        <v>346</v>
      </c>
      <c r="G251" s="224" t="s">
        <v>313</v>
      </c>
      <c r="H251" s="225">
        <v>8</v>
      </c>
      <c r="I251" s="226"/>
      <c r="J251" s="227">
        <f>ROUND(I251*H251,2)</f>
        <v>0</v>
      </c>
      <c r="K251" s="223" t="s">
        <v>136</v>
      </c>
      <c r="L251" s="71"/>
      <c r="M251" s="228" t="s">
        <v>23</v>
      </c>
      <c r="N251" s="229" t="s">
        <v>43</v>
      </c>
      <c r="O251" s="46"/>
      <c r="P251" s="230">
        <f>O251*H251</f>
        <v>0</v>
      </c>
      <c r="Q251" s="230">
        <v>6.9999999999999994E-05</v>
      </c>
      <c r="R251" s="230">
        <f>Q251*H251</f>
        <v>0.00055999999999999995</v>
      </c>
      <c r="S251" s="230">
        <v>0</v>
      </c>
      <c r="T251" s="231">
        <f>S251*H251</f>
        <v>0</v>
      </c>
      <c r="AR251" s="23" t="s">
        <v>137</v>
      </c>
      <c r="AT251" s="23" t="s">
        <v>132</v>
      </c>
      <c r="AU251" s="23" t="s">
        <v>81</v>
      </c>
      <c r="AY251" s="23" t="s">
        <v>130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23" t="s">
        <v>79</v>
      </c>
      <c r="BK251" s="232">
        <f>ROUND(I251*H251,2)</f>
        <v>0</v>
      </c>
      <c r="BL251" s="23" t="s">
        <v>137</v>
      </c>
      <c r="BM251" s="23" t="s">
        <v>347</v>
      </c>
    </row>
    <row r="252" s="1" customFormat="1">
      <c r="B252" s="45"/>
      <c r="C252" s="73"/>
      <c r="D252" s="235" t="s">
        <v>182</v>
      </c>
      <c r="E252" s="73"/>
      <c r="F252" s="266" t="s">
        <v>348</v>
      </c>
      <c r="G252" s="73"/>
      <c r="H252" s="73"/>
      <c r="I252" s="191"/>
      <c r="J252" s="73"/>
      <c r="K252" s="73"/>
      <c r="L252" s="71"/>
      <c r="M252" s="267"/>
      <c r="N252" s="46"/>
      <c r="O252" s="46"/>
      <c r="P252" s="46"/>
      <c r="Q252" s="46"/>
      <c r="R252" s="46"/>
      <c r="S252" s="46"/>
      <c r="T252" s="94"/>
      <c r="AT252" s="23" t="s">
        <v>182</v>
      </c>
      <c r="AU252" s="23" t="s">
        <v>81</v>
      </c>
    </row>
    <row r="253" s="1" customFormat="1" ht="16.5" customHeight="1">
      <c r="B253" s="45"/>
      <c r="C253" s="268" t="s">
        <v>349</v>
      </c>
      <c r="D253" s="268" t="s">
        <v>243</v>
      </c>
      <c r="E253" s="269" t="s">
        <v>350</v>
      </c>
      <c r="F253" s="270" t="s">
        <v>351</v>
      </c>
      <c r="G253" s="271" t="s">
        <v>313</v>
      </c>
      <c r="H253" s="272">
        <v>8</v>
      </c>
      <c r="I253" s="273"/>
      <c r="J253" s="274">
        <f>ROUND(I253*H253,2)</f>
        <v>0</v>
      </c>
      <c r="K253" s="270" t="s">
        <v>275</v>
      </c>
      <c r="L253" s="275"/>
      <c r="M253" s="276" t="s">
        <v>23</v>
      </c>
      <c r="N253" s="277" t="s">
        <v>43</v>
      </c>
      <c r="O253" s="46"/>
      <c r="P253" s="230">
        <f>O253*H253</f>
        <v>0</v>
      </c>
      <c r="Q253" s="230">
        <v>0.00125</v>
      </c>
      <c r="R253" s="230">
        <f>Q253*H253</f>
        <v>0.01</v>
      </c>
      <c r="S253" s="230">
        <v>0</v>
      </c>
      <c r="T253" s="231">
        <f>S253*H253</f>
        <v>0</v>
      </c>
      <c r="AR253" s="23" t="s">
        <v>197</v>
      </c>
      <c r="AT253" s="23" t="s">
        <v>243</v>
      </c>
      <c r="AU253" s="23" t="s">
        <v>81</v>
      </c>
      <c r="AY253" s="23" t="s">
        <v>130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3" t="s">
        <v>79</v>
      </c>
      <c r="BK253" s="232">
        <f>ROUND(I253*H253,2)</f>
        <v>0</v>
      </c>
      <c r="BL253" s="23" t="s">
        <v>137</v>
      </c>
      <c r="BM253" s="23" t="s">
        <v>352</v>
      </c>
    </row>
    <row r="254" s="12" customFormat="1">
      <c r="B254" s="244"/>
      <c r="C254" s="245"/>
      <c r="D254" s="235" t="s">
        <v>148</v>
      </c>
      <c r="E254" s="245"/>
      <c r="F254" s="247" t="s">
        <v>353</v>
      </c>
      <c r="G254" s="245"/>
      <c r="H254" s="248">
        <v>8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AT254" s="254" t="s">
        <v>148</v>
      </c>
      <c r="AU254" s="254" t="s">
        <v>81</v>
      </c>
      <c r="AV254" s="12" t="s">
        <v>81</v>
      </c>
      <c r="AW254" s="12" t="s">
        <v>6</v>
      </c>
      <c r="AX254" s="12" t="s">
        <v>79</v>
      </c>
      <c r="AY254" s="254" t="s">
        <v>130</v>
      </c>
    </row>
    <row r="255" s="1" customFormat="1" ht="38.25" customHeight="1">
      <c r="B255" s="45"/>
      <c r="C255" s="221" t="s">
        <v>354</v>
      </c>
      <c r="D255" s="221" t="s">
        <v>132</v>
      </c>
      <c r="E255" s="222" t="s">
        <v>355</v>
      </c>
      <c r="F255" s="223" t="s">
        <v>356</v>
      </c>
      <c r="G255" s="224" t="s">
        <v>313</v>
      </c>
      <c r="H255" s="225">
        <v>26</v>
      </c>
      <c r="I255" s="226"/>
      <c r="J255" s="227">
        <f>ROUND(I255*H255,2)</f>
        <v>0</v>
      </c>
      <c r="K255" s="223" t="s">
        <v>136</v>
      </c>
      <c r="L255" s="71"/>
      <c r="M255" s="228" t="s">
        <v>23</v>
      </c>
      <c r="N255" s="229" t="s">
        <v>43</v>
      </c>
      <c r="O255" s="46"/>
      <c r="P255" s="230">
        <f>O255*H255</f>
        <v>0</v>
      </c>
      <c r="Q255" s="230">
        <v>0</v>
      </c>
      <c r="R255" s="230">
        <f>Q255*H255</f>
        <v>0</v>
      </c>
      <c r="S255" s="230">
        <v>0</v>
      </c>
      <c r="T255" s="231">
        <f>S255*H255</f>
        <v>0</v>
      </c>
      <c r="AR255" s="23" t="s">
        <v>137</v>
      </c>
      <c r="AT255" s="23" t="s">
        <v>132</v>
      </c>
      <c r="AU255" s="23" t="s">
        <v>81</v>
      </c>
      <c r="AY255" s="23" t="s">
        <v>130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23" t="s">
        <v>79</v>
      </c>
      <c r="BK255" s="232">
        <f>ROUND(I255*H255,2)</f>
        <v>0</v>
      </c>
      <c r="BL255" s="23" t="s">
        <v>137</v>
      </c>
      <c r="BM255" s="23" t="s">
        <v>357</v>
      </c>
    </row>
    <row r="256" s="1" customFormat="1" ht="16.5" customHeight="1">
      <c r="B256" s="45"/>
      <c r="C256" s="268" t="s">
        <v>358</v>
      </c>
      <c r="D256" s="268" t="s">
        <v>243</v>
      </c>
      <c r="E256" s="269" t="s">
        <v>359</v>
      </c>
      <c r="F256" s="270" t="s">
        <v>360</v>
      </c>
      <c r="G256" s="271" t="s">
        <v>313</v>
      </c>
      <c r="H256" s="272">
        <v>26</v>
      </c>
      <c r="I256" s="273"/>
      <c r="J256" s="274">
        <f>ROUND(I256*H256,2)</f>
        <v>0</v>
      </c>
      <c r="K256" s="270" t="s">
        <v>275</v>
      </c>
      <c r="L256" s="275"/>
      <c r="M256" s="276" t="s">
        <v>23</v>
      </c>
      <c r="N256" s="277" t="s">
        <v>43</v>
      </c>
      <c r="O256" s="46"/>
      <c r="P256" s="230">
        <f>O256*H256</f>
        <v>0</v>
      </c>
      <c r="Q256" s="230">
        <v>0.00064999999999999997</v>
      </c>
      <c r="R256" s="230">
        <f>Q256*H256</f>
        <v>0.016899999999999998</v>
      </c>
      <c r="S256" s="230">
        <v>0</v>
      </c>
      <c r="T256" s="231">
        <f>S256*H256</f>
        <v>0</v>
      </c>
      <c r="AR256" s="23" t="s">
        <v>197</v>
      </c>
      <c r="AT256" s="23" t="s">
        <v>243</v>
      </c>
      <c r="AU256" s="23" t="s">
        <v>81</v>
      </c>
      <c r="AY256" s="23" t="s">
        <v>130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23" t="s">
        <v>79</v>
      </c>
      <c r="BK256" s="232">
        <f>ROUND(I256*H256,2)</f>
        <v>0</v>
      </c>
      <c r="BL256" s="23" t="s">
        <v>137</v>
      </c>
      <c r="BM256" s="23" t="s">
        <v>361</v>
      </c>
    </row>
    <row r="257" s="12" customFormat="1">
      <c r="B257" s="244"/>
      <c r="C257" s="245"/>
      <c r="D257" s="235" t="s">
        <v>148</v>
      </c>
      <c r="E257" s="245"/>
      <c r="F257" s="247" t="s">
        <v>362</v>
      </c>
      <c r="G257" s="245"/>
      <c r="H257" s="248">
        <v>26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AT257" s="254" t="s">
        <v>148</v>
      </c>
      <c r="AU257" s="254" t="s">
        <v>81</v>
      </c>
      <c r="AV257" s="12" t="s">
        <v>81</v>
      </c>
      <c r="AW257" s="12" t="s">
        <v>6</v>
      </c>
      <c r="AX257" s="12" t="s">
        <v>79</v>
      </c>
      <c r="AY257" s="254" t="s">
        <v>130</v>
      </c>
    </row>
    <row r="258" s="1" customFormat="1" ht="38.25" customHeight="1">
      <c r="B258" s="45"/>
      <c r="C258" s="221" t="s">
        <v>363</v>
      </c>
      <c r="D258" s="221" t="s">
        <v>132</v>
      </c>
      <c r="E258" s="222" t="s">
        <v>364</v>
      </c>
      <c r="F258" s="223" t="s">
        <v>365</v>
      </c>
      <c r="G258" s="224" t="s">
        <v>313</v>
      </c>
      <c r="H258" s="225">
        <v>11</v>
      </c>
      <c r="I258" s="226"/>
      <c r="J258" s="227">
        <f>ROUND(I258*H258,2)</f>
        <v>0</v>
      </c>
      <c r="K258" s="223" t="s">
        <v>136</v>
      </c>
      <c r="L258" s="71"/>
      <c r="M258" s="228" t="s">
        <v>23</v>
      </c>
      <c r="N258" s="229" t="s">
        <v>43</v>
      </c>
      <c r="O258" s="46"/>
      <c r="P258" s="230">
        <f>O258*H258</f>
        <v>0</v>
      </c>
      <c r="Q258" s="230">
        <v>1.0000000000000001E-05</v>
      </c>
      <c r="R258" s="230">
        <f>Q258*H258</f>
        <v>0.00011</v>
      </c>
      <c r="S258" s="230">
        <v>0</v>
      </c>
      <c r="T258" s="231">
        <f>S258*H258</f>
        <v>0</v>
      </c>
      <c r="AR258" s="23" t="s">
        <v>137</v>
      </c>
      <c r="AT258" s="23" t="s">
        <v>132</v>
      </c>
      <c r="AU258" s="23" t="s">
        <v>81</v>
      </c>
      <c r="AY258" s="23" t="s">
        <v>130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23" t="s">
        <v>79</v>
      </c>
      <c r="BK258" s="232">
        <f>ROUND(I258*H258,2)</f>
        <v>0</v>
      </c>
      <c r="BL258" s="23" t="s">
        <v>137</v>
      </c>
      <c r="BM258" s="23" t="s">
        <v>366</v>
      </c>
    </row>
    <row r="259" s="1" customFormat="1" ht="16.5" customHeight="1">
      <c r="B259" s="45"/>
      <c r="C259" s="268" t="s">
        <v>367</v>
      </c>
      <c r="D259" s="268" t="s">
        <v>243</v>
      </c>
      <c r="E259" s="269" t="s">
        <v>368</v>
      </c>
      <c r="F259" s="270" t="s">
        <v>369</v>
      </c>
      <c r="G259" s="271" t="s">
        <v>313</v>
      </c>
      <c r="H259" s="272">
        <v>8</v>
      </c>
      <c r="I259" s="273"/>
      <c r="J259" s="274">
        <f>ROUND(I259*H259,2)</f>
        <v>0</v>
      </c>
      <c r="K259" s="270" t="s">
        <v>23</v>
      </c>
      <c r="L259" s="275"/>
      <c r="M259" s="276" t="s">
        <v>23</v>
      </c>
      <c r="N259" s="277" t="s">
        <v>43</v>
      </c>
      <c r="O259" s="46"/>
      <c r="P259" s="230">
        <f>O259*H259</f>
        <v>0</v>
      </c>
      <c r="Q259" s="230">
        <v>0.00165</v>
      </c>
      <c r="R259" s="230">
        <f>Q259*H259</f>
        <v>0.0132</v>
      </c>
      <c r="S259" s="230">
        <v>0</v>
      </c>
      <c r="T259" s="231">
        <f>S259*H259</f>
        <v>0</v>
      </c>
      <c r="AR259" s="23" t="s">
        <v>197</v>
      </c>
      <c r="AT259" s="23" t="s">
        <v>243</v>
      </c>
      <c r="AU259" s="23" t="s">
        <v>81</v>
      </c>
      <c r="AY259" s="23" t="s">
        <v>130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23" t="s">
        <v>79</v>
      </c>
      <c r="BK259" s="232">
        <f>ROUND(I259*H259,2)</f>
        <v>0</v>
      </c>
      <c r="BL259" s="23" t="s">
        <v>137</v>
      </c>
      <c r="BM259" s="23" t="s">
        <v>370</v>
      </c>
    </row>
    <row r="260" s="1" customFormat="1">
      <c r="B260" s="45"/>
      <c r="C260" s="73"/>
      <c r="D260" s="235" t="s">
        <v>182</v>
      </c>
      <c r="E260" s="73"/>
      <c r="F260" s="266" t="s">
        <v>319</v>
      </c>
      <c r="G260" s="73"/>
      <c r="H260" s="73"/>
      <c r="I260" s="191"/>
      <c r="J260" s="73"/>
      <c r="K260" s="73"/>
      <c r="L260" s="71"/>
      <c r="M260" s="267"/>
      <c r="N260" s="46"/>
      <c r="O260" s="46"/>
      <c r="P260" s="46"/>
      <c r="Q260" s="46"/>
      <c r="R260" s="46"/>
      <c r="S260" s="46"/>
      <c r="T260" s="94"/>
      <c r="AT260" s="23" t="s">
        <v>182</v>
      </c>
      <c r="AU260" s="23" t="s">
        <v>81</v>
      </c>
    </row>
    <row r="261" s="12" customFormat="1">
      <c r="B261" s="244"/>
      <c r="C261" s="245"/>
      <c r="D261" s="235" t="s">
        <v>148</v>
      </c>
      <c r="E261" s="245"/>
      <c r="F261" s="247" t="s">
        <v>371</v>
      </c>
      <c r="G261" s="245"/>
      <c r="H261" s="248">
        <v>8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AT261" s="254" t="s">
        <v>148</v>
      </c>
      <c r="AU261" s="254" t="s">
        <v>81</v>
      </c>
      <c r="AV261" s="12" t="s">
        <v>81</v>
      </c>
      <c r="AW261" s="12" t="s">
        <v>6</v>
      </c>
      <c r="AX261" s="12" t="s">
        <v>79</v>
      </c>
      <c r="AY261" s="254" t="s">
        <v>130</v>
      </c>
    </row>
    <row r="262" s="1" customFormat="1" ht="25.5" customHeight="1">
      <c r="B262" s="45"/>
      <c r="C262" s="221" t="s">
        <v>372</v>
      </c>
      <c r="D262" s="221" t="s">
        <v>132</v>
      </c>
      <c r="E262" s="222" t="s">
        <v>373</v>
      </c>
      <c r="F262" s="223" t="s">
        <v>374</v>
      </c>
      <c r="G262" s="224" t="s">
        <v>146</v>
      </c>
      <c r="H262" s="225">
        <v>73.200000000000003</v>
      </c>
      <c r="I262" s="226"/>
      <c r="J262" s="227">
        <f>ROUND(I262*H262,2)</f>
        <v>0</v>
      </c>
      <c r="K262" s="223" t="s">
        <v>275</v>
      </c>
      <c r="L262" s="71"/>
      <c r="M262" s="228" t="s">
        <v>23</v>
      </c>
      <c r="N262" s="229" t="s">
        <v>43</v>
      </c>
      <c r="O262" s="46"/>
      <c r="P262" s="230">
        <f>O262*H262</f>
        <v>0</v>
      </c>
      <c r="Q262" s="230">
        <v>1.0000000000000001E-05</v>
      </c>
      <c r="R262" s="230">
        <f>Q262*H262</f>
        <v>0.00073200000000000012</v>
      </c>
      <c r="S262" s="230">
        <v>0</v>
      </c>
      <c r="T262" s="231">
        <f>S262*H262</f>
        <v>0</v>
      </c>
      <c r="AR262" s="23" t="s">
        <v>137</v>
      </c>
      <c r="AT262" s="23" t="s">
        <v>132</v>
      </c>
      <c r="AU262" s="23" t="s">
        <v>81</v>
      </c>
      <c r="AY262" s="23" t="s">
        <v>130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23" t="s">
        <v>79</v>
      </c>
      <c r="BK262" s="232">
        <f>ROUND(I262*H262,2)</f>
        <v>0</v>
      </c>
      <c r="BL262" s="23" t="s">
        <v>137</v>
      </c>
      <c r="BM262" s="23" t="s">
        <v>375</v>
      </c>
    </row>
    <row r="263" s="1" customFormat="1" ht="16.5" customHeight="1">
      <c r="B263" s="45"/>
      <c r="C263" s="268" t="s">
        <v>376</v>
      </c>
      <c r="D263" s="268" t="s">
        <v>243</v>
      </c>
      <c r="E263" s="269" t="s">
        <v>377</v>
      </c>
      <c r="F263" s="270" t="s">
        <v>378</v>
      </c>
      <c r="G263" s="271" t="s">
        <v>313</v>
      </c>
      <c r="H263" s="272">
        <v>9</v>
      </c>
      <c r="I263" s="273"/>
      <c r="J263" s="274">
        <f>ROUND(I263*H263,2)</f>
        <v>0</v>
      </c>
      <c r="K263" s="270" t="s">
        <v>136</v>
      </c>
      <c r="L263" s="275"/>
      <c r="M263" s="276" t="s">
        <v>23</v>
      </c>
      <c r="N263" s="277" t="s">
        <v>43</v>
      </c>
      <c r="O263" s="46"/>
      <c r="P263" s="230">
        <f>O263*H263</f>
        <v>0</v>
      </c>
      <c r="Q263" s="230">
        <v>0.0038999999999999998</v>
      </c>
      <c r="R263" s="230">
        <f>Q263*H263</f>
        <v>0.035099999999999999</v>
      </c>
      <c r="S263" s="230">
        <v>0</v>
      </c>
      <c r="T263" s="231">
        <f>S263*H263</f>
        <v>0</v>
      </c>
      <c r="AR263" s="23" t="s">
        <v>197</v>
      </c>
      <c r="AT263" s="23" t="s">
        <v>243</v>
      </c>
      <c r="AU263" s="23" t="s">
        <v>81</v>
      </c>
      <c r="AY263" s="23" t="s">
        <v>130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23" t="s">
        <v>79</v>
      </c>
      <c r="BK263" s="232">
        <f>ROUND(I263*H263,2)</f>
        <v>0</v>
      </c>
      <c r="BL263" s="23" t="s">
        <v>137</v>
      </c>
      <c r="BM263" s="23" t="s">
        <v>379</v>
      </c>
    </row>
    <row r="264" s="1" customFormat="1">
      <c r="B264" s="45"/>
      <c r="C264" s="73"/>
      <c r="D264" s="235" t="s">
        <v>182</v>
      </c>
      <c r="E264" s="73"/>
      <c r="F264" s="266" t="s">
        <v>380</v>
      </c>
      <c r="G264" s="73"/>
      <c r="H264" s="73"/>
      <c r="I264" s="191"/>
      <c r="J264" s="73"/>
      <c r="K264" s="73"/>
      <c r="L264" s="71"/>
      <c r="M264" s="267"/>
      <c r="N264" s="46"/>
      <c r="O264" s="46"/>
      <c r="P264" s="46"/>
      <c r="Q264" s="46"/>
      <c r="R264" s="46"/>
      <c r="S264" s="46"/>
      <c r="T264" s="94"/>
      <c r="AT264" s="23" t="s">
        <v>182</v>
      </c>
      <c r="AU264" s="23" t="s">
        <v>81</v>
      </c>
    </row>
    <row r="265" s="1" customFormat="1" ht="16.5" customHeight="1">
      <c r="B265" s="45"/>
      <c r="C265" s="268" t="s">
        <v>381</v>
      </c>
      <c r="D265" s="268" t="s">
        <v>243</v>
      </c>
      <c r="E265" s="269" t="s">
        <v>382</v>
      </c>
      <c r="F265" s="270" t="s">
        <v>383</v>
      </c>
      <c r="G265" s="271" t="s">
        <v>313</v>
      </c>
      <c r="H265" s="272">
        <v>6</v>
      </c>
      <c r="I265" s="273"/>
      <c r="J265" s="274">
        <f>ROUND(I265*H265,2)</f>
        <v>0</v>
      </c>
      <c r="K265" s="270" t="s">
        <v>136</v>
      </c>
      <c r="L265" s="275"/>
      <c r="M265" s="276" t="s">
        <v>23</v>
      </c>
      <c r="N265" s="277" t="s">
        <v>43</v>
      </c>
      <c r="O265" s="46"/>
      <c r="P265" s="230">
        <f>O265*H265</f>
        <v>0</v>
      </c>
      <c r="Q265" s="230">
        <v>0.0038999999999999998</v>
      </c>
      <c r="R265" s="230">
        <f>Q265*H265</f>
        <v>0.023399999999999997</v>
      </c>
      <c r="S265" s="230">
        <v>0</v>
      </c>
      <c r="T265" s="231">
        <f>S265*H265</f>
        <v>0</v>
      </c>
      <c r="AR265" s="23" t="s">
        <v>197</v>
      </c>
      <c r="AT265" s="23" t="s">
        <v>243</v>
      </c>
      <c r="AU265" s="23" t="s">
        <v>81</v>
      </c>
      <c r="AY265" s="23" t="s">
        <v>130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23" t="s">
        <v>79</v>
      </c>
      <c r="BK265" s="232">
        <f>ROUND(I265*H265,2)</f>
        <v>0</v>
      </c>
      <c r="BL265" s="23" t="s">
        <v>137</v>
      </c>
      <c r="BM265" s="23" t="s">
        <v>384</v>
      </c>
    </row>
    <row r="266" s="1" customFormat="1">
      <c r="B266" s="45"/>
      <c r="C266" s="73"/>
      <c r="D266" s="235" t="s">
        <v>182</v>
      </c>
      <c r="E266" s="73"/>
      <c r="F266" s="266" t="s">
        <v>380</v>
      </c>
      <c r="G266" s="73"/>
      <c r="H266" s="73"/>
      <c r="I266" s="191"/>
      <c r="J266" s="73"/>
      <c r="K266" s="73"/>
      <c r="L266" s="71"/>
      <c r="M266" s="267"/>
      <c r="N266" s="46"/>
      <c r="O266" s="46"/>
      <c r="P266" s="46"/>
      <c r="Q266" s="46"/>
      <c r="R266" s="46"/>
      <c r="S266" s="46"/>
      <c r="T266" s="94"/>
      <c r="AT266" s="23" t="s">
        <v>182</v>
      </c>
      <c r="AU266" s="23" t="s">
        <v>81</v>
      </c>
    </row>
    <row r="267" s="1" customFormat="1" ht="16.5" customHeight="1">
      <c r="B267" s="45"/>
      <c r="C267" s="268" t="s">
        <v>385</v>
      </c>
      <c r="D267" s="268" t="s">
        <v>243</v>
      </c>
      <c r="E267" s="269" t="s">
        <v>386</v>
      </c>
      <c r="F267" s="270" t="s">
        <v>387</v>
      </c>
      <c r="G267" s="271" t="s">
        <v>313</v>
      </c>
      <c r="H267" s="272">
        <v>4</v>
      </c>
      <c r="I267" s="273"/>
      <c r="J267" s="274">
        <f>ROUND(I267*H267,2)</f>
        <v>0</v>
      </c>
      <c r="K267" s="270" t="s">
        <v>136</v>
      </c>
      <c r="L267" s="275"/>
      <c r="M267" s="276" t="s">
        <v>23</v>
      </c>
      <c r="N267" s="277" t="s">
        <v>43</v>
      </c>
      <c r="O267" s="46"/>
      <c r="P267" s="230">
        <f>O267*H267</f>
        <v>0</v>
      </c>
      <c r="Q267" s="230">
        <v>0.0038999999999999998</v>
      </c>
      <c r="R267" s="230">
        <f>Q267*H267</f>
        <v>0.015599999999999999</v>
      </c>
      <c r="S267" s="230">
        <v>0</v>
      </c>
      <c r="T267" s="231">
        <f>S267*H267</f>
        <v>0</v>
      </c>
      <c r="AR267" s="23" t="s">
        <v>197</v>
      </c>
      <c r="AT267" s="23" t="s">
        <v>243</v>
      </c>
      <c r="AU267" s="23" t="s">
        <v>81</v>
      </c>
      <c r="AY267" s="23" t="s">
        <v>130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23" t="s">
        <v>79</v>
      </c>
      <c r="BK267" s="232">
        <f>ROUND(I267*H267,2)</f>
        <v>0</v>
      </c>
      <c r="BL267" s="23" t="s">
        <v>137</v>
      </c>
      <c r="BM267" s="23" t="s">
        <v>388</v>
      </c>
    </row>
    <row r="268" s="1" customFormat="1">
      <c r="B268" s="45"/>
      <c r="C268" s="73"/>
      <c r="D268" s="235" t="s">
        <v>182</v>
      </c>
      <c r="E268" s="73"/>
      <c r="F268" s="266" t="s">
        <v>380</v>
      </c>
      <c r="G268" s="73"/>
      <c r="H268" s="73"/>
      <c r="I268" s="191"/>
      <c r="J268" s="73"/>
      <c r="K268" s="73"/>
      <c r="L268" s="71"/>
      <c r="M268" s="267"/>
      <c r="N268" s="46"/>
      <c r="O268" s="46"/>
      <c r="P268" s="46"/>
      <c r="Q268" s="46"/>
      <c r="R268" s="46"/>
      <c r="S268" s="46"/>
      <c r="T268" s="94"/>
      <c r="AT268" s="23" t="s">
        <v>182</v>
      </c>
      <c r="AU268" s="23" t="s">
        <v>81</v>
      </c>
    </row>
    <row r="269" s="1" customFormat="1" ht="25.5" customHeight="1">
      <c r="B269" s="45"/>
      <c r="C269" s="221" t="s">
        <v>389</v>
      </c>
      <c r="D269" s="221" t="s">
        <v>132</v>
      </c>
      <c r="E269" s="222" t="s">
        <v>390</v>
      </c>
      <c r="F269" s="223" t="s">
        <v>391</v>
      </c>
      <c r="G269" s="224" t="s">
        <v>146</v>
      </c>
      <c r="H269" s="225">
        <v>25.699999999999999</v>
      </c>
      <c r="I269" s="226"/>
      <c r="J269" s="227">
        <f>ROUND(I269*H269,2)</f>
        <v>0</v>
      </c>
      <c r="K269" s="223" t="s">
        <v>275</v>
      </c>
      <c r="L269" s="71"/>
      <c r="M269" s="228" t="s">
        <v>23</v>
      </c>
      <c r="N269" s="229" t="s">
        <v>43</v>
      </c>
      <c r="O269" s="46"/>
      <c r="P269" s="230">
        <f>O269*H269</f>
        <v>0</v>
      </c>
      <c r="Q269" s="230">
        <v>1.0000000000000001E-05</v>
      </c>
      <c r="R269" s="230">
        <f>Q269*H269</f>
        <v>0.00025700000000000001</v>
      </c>
      <c r="S269" s="230">
        <v>0</v>
      </c>
      <c r="T269" s="231">
        <f>S269*H269</f>
        <v>0</v>
      </c>
      <c r="AR269" s="23" t="s">
        <v>137</v>
      </c>
      <c r="AT269" s="23" t="s">
        <v>132</v>
      </c>
      <c r="AU269" s="23" t="s">
        <v>81</v>
      </c>
      <c r="AY269" s="23" t="s">
        <v>130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23" t="s">
        <v>79</v>
      </c>
      <c r="BK269" s="232">
        <f>ROUND(I269*H269,2)</f>
        <v>0</v>
      </c>
      <c r="BL269" s="23" t="s">
        <v>137</v>
      </c>
      <c r="BM269" s="23" t="s">
        <v>392</v>
      </c>
    </row>
    <row r="270" s="1" customFormat="1" ht="16.5" customHeight="1">
      <c r="B270" s="45"/>
      <c r="C270" s="268" t="s">
        <v>393</v>
      </c>
      <c r="D270" s="268" t="s">
        <v>243</v>
      </c>
      <c r="E270" s="269" t="s">
        <v>394</v>
      </c>
      <c r="F270" s="270" t="s">
        <v>395</v>
      </c>
      <c r="G270" s="271" t="s">
        <v>313</v>
      </c>
      <c r="H270" s="272">
        <v>6</v>
      </c>
      <c r="I270" s="273"/>
      <c r="J270" s="274">
        <f>ROUND(I270*H270,2)</f>
        <v>0</v>
      </c>
      <c r="K270" s="270" t="s">
        <v>136</v>
      </c>
      <c r="L270" s="275"/>
      <c r="M270" s="276" t="s">
        <v>23</v>
      </c>
      <c r="N270" s="277" t="s">
        <v>43</v>
      </c>
      <c r="O270" s="46"/>
      <c r="P270" s="230">
        <f>O270*H270</f>
        <v>0</v>
      </c>
      <c r="Q270" s="230">
        <v>0.0054999999999999997</v>
      </c>
      <c r="R270" s="230">
        <f>Q270*H270</f>
        <v>0.033000000000000002</v>
      </c>
      <c r="S270" s="230">
        <v>0</v>
      </c>
      <c r="T270" s="231">
        <f>S270*H270</f>
        <v>0</v>
      </c>
      <c r="AR270" s="23" t="s">
        <v>197</v>
      </c>
      <c r="AT270" s="23" t="s">
        <v>243</v>
      </c>
      <c r="AU270" s="23" t="s">
        <v>81</v>
      </c>
      <c r="AY270" s="23" t="s">
        <v>130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23" t="s">
        <v>79</v>
      </c>
      <c r="BK270" s="232">
        <f>ROUND(I270*H270,2)</f>
        <v>0</v>
      </c>
      <c r="BL270" s="23" t="s">
        <v>137</v>
      </c>
      <c r="BM270" s="23" t="s">
        <v>396</v>
      </c>
    </row>
    <row r="271" s="1" customFormat="1">
      <c r="B271" s="45"/>
      <c r="C271" s="73"/>
      <c r="D271" s="235" t="s">
        <v>182</v>
      </c>
      <c r="E271" s="73"/>
      <c r="F271" s="266" t="s">
        <v>380</v>
      </c>
      <c r="G271" s="73"/>
      <c r="H271" s="73"/>
      <c r="I271" s="191"/>
      <c r="J271" s="73"/>
      <c r="K271" s="73"/>
      <c r="L271" s="71"/>
      <c r="M271" s="267"/>
      <c r="N271" s="46"/>
      <c r="O271" s="46"/>
      <c r="P271" s="46"/>
      <c r="Q271" s="46"/>
      <c r="R271" s="46"/>
      <c r="S271" s="46"/>
      <c r="T271" s="94"/>
      <c r="AT271" s="23" t="s">
        <v>182</v>
      </c>
      <c r="AU271" s="23" t="s">
        <v>81</v>
      </c>
    </row>
    <row r="272" s="1" customFormat="1" ht="16.5" customHeight="1">
      <c r="B272" s="45"/>
      <c r="C272" s="268" t="s">
        <v>397</v>
      </c>
      <c r="D272" s="268" t="s">
        <v>243</v>
      </c>
      <c r="E272" s="269" t="s">
        <v>398</v>
      </c>
      <c r="F272" s="270" t="s">
        <v>399</v>
      </c>
      <c r="G272" s="271" t="s">
        <v>313</v>
      </c>
      <c r="H272" s="272">
        <v>1</v>
      </c>
      <c r="I272" s="273"/>
      <c r="J272" s="274">
        <f>ROUND(I272*H272,2)</f>
        <v>0</v>
      </c>
      <c r="K272" s="270" t="s">
        <v>136</v>
      </c>
      <c r="L272" s="275"/>
      <c r="M272" s="276" t="s">
        <v>23</v>
      </c>
      <c r="N272" s="277" t="s">
        <v>43</v>
      </c>
      <c r="O272" s="46"/>
      <c r="P272" s="230">
        <f>O272*H272</f>
        <v>0</v>
      </c>
      <c r="Q272" s="230">
        <v>0.0054999999999999997</v>
      </c>
      <c r="R272" s="230">
        <f>Q272*H272</f>
        <v>0.0054999999999999997</v>
      </c>
      <c r="S272" s="230">
        <v>0</v>
      </c>
      <c r="T272" s="231">
        <f>S272*H272</f>
        <v>0</v>
      </c>
      <c r="AR272" s="23" t="s">
        <v>197</v>
      </c>
      <c r="AT272" s="23" t="s">
        <v>243</v>
      </c>
      <c r="AU272" s="23" t="s">
        <v>81</v>
      </c>
      <c r="AY272" s="23" t="s">
        <v>130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23" t="s">
        <v>79</v>
      </c>
      <c r="BK272" s="232">
        <f>ROUND(I272*H272,2)</f>
        <v>0</v>
      </c>
      <c r="BL272" s="23" t="s">
        <v>137</v>
      </c>
      <c r="BM272" s="23" t="s">
        <v>400</v>
      </c>
    </row>
    <row r="273" s="1" customFormat="1">
      <c r="B273" s="45"/>
      <c r="C273" s="73"/>
      <c r="D273" s="235" t="s">
        <v>182</v>
      </c>
      <c r="E273" s="73"/>
      <c r="F273" s="266" t="s">
        <v>380</v>
      </c>
      <c r="G273" s="73"/>
      <c r="H273" s="73"/>
      <c r="I273" s="191"/>
      <c r="J273" s="73"/>
      <c r="K273" s="73"/>
      <c r="L273" s="71"/>
      <c r="M273" s="267"/>
      <c r="N273" s="46"/>
      <c r="O273" s="46"/>
      <c r="P273" s="46"/>
      <c r="Q273" s="46"/>
      <c r="R273" s="46"/>
      <c r="S273" s="46"/>
      <c r="T273" s="94"/>
      <c r="AT273" s="23" t="s">
        <v>182</v>
      </c>
      <c r="AU273" s="23" t="s">
        <v>81</v>
      </c>
    </row>
    <row r="274" s="1" customFormat="1" ht="16.5" customHeight="1">
      <c r="B274" s="45"/>
      <c r="C274" s="268" t="s">
        <v>401</v>
      </c>
      <c r="D274" s="268" t="s">
        <v>243</v>
      </c>
      <c r="E274" s="269" t="s">
        <v>402</v>
      </c>
      <c r="F274" s="270" t="s">
        <v>403</v>
      </c>
      <c r="G274" s="271" t="s">
        <v>313</v>
      </c>
      <c r="H274" s="272">
        <v>4</v>
      </c>
      <c r="I274" s="273"/>
      <c r="J274" s="274">
        <f>ROUND(I274*H274,2)</f>
        <v>0</v>
      </c>
      <c r="K274" s="270" t="s">
        <v>136</v>
      </c>
      <c r="L274" s="275"/>
      <c r="M274" s="276" t="s">
        <v>23</v>
      </c>
      <c r="N274" s="277" t="s">
        <v>43</v>
      </c>
      <c r="O274" s="46"/>
      <c r="P274" s="230">
        <f>O274*H274</f>
        <v>0</v>
      </c>
      <c r="Q274" s="230">
        <v>0.0054999999999999997</v>
      </c>
      <c r="R274" s="230">
        <f>Q274*H274</f>
        <v>0.021999999999999999</v>
      </c>
      <c r="S274" s="230">
        <v>0</v>
      </c>
      <c r="T274" s="231">
        <f>S274*H274</f>
        <v>0</v>
      </c>
      <c r="AR274" s="23" t="s">
        <v>197</v>
      </c>
      <c r="AT274" s="23" t="s">
        <v>243</v>
      </c>
      <c r="AU274" s="23" t="s">
        <v>81</v>
      </c>
      <c r="AY274" s="23" t="s">
        <v>130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23" t="s">
        <v>79</v>
      </c>
      <c r="BK274" s="232">
        <f>ROUND(I274*H274,2)</f>
        <v>0</v>
      </c>
      <c r="BL274" s="23" t="s">
        <v>137</v>
      </c>
      <c r="BM274" s="23" t="s">
        <v>404</v>
      </c>
    </row>
    <row r="275" s="1" customFormat="1">
      <c r="B275" s="45"/>
      <c r="C275" s="73"/>
      <c r="D275" s="235" t="s">
        <v>182</v>
      </c>
      <c r="E275" s="73"/>
      <c r="F275" s="266" t="s">
        <v>380</v>
      </c>
      <c r="G275" s="73"/>
      <c r="H275" s="73"/>
      <c r="I275" s="191"/>
      <c r="J275" s="73"/>
      <c r="K275" s="73"/>
      <c r="L275" s="71"/>
      <c r="M275" s="267"/>
      <c r="N275" s="46"/>
      <c r="O275" s="46"/>
      <c r="P275" s="46"/>
      <c r="Q275" s="46"/>
      <c r="R275" s="46"/>
      <c r="S275" s="46"/>
      <c r="T275" s="94"/>
      <c r="AT275" s="23" t="s">
        <v>182</v>
      </c>
      <c r="AU275" s="23" t="s">
        <v>81</v>
      </c>
    </row>
    <row r="276" s="1" customFormat="1" ht="16.5" customHeight="1">
      <c r="B276" s="45"/>
      <c r="C276" s="221" t="s">
        <v>405</v>
      </c>
      <c r="D276" s="221" t="s">
        <v>132</v>
      </c>
      <c r="E276" s="222" t="s">
        <v>406</v>
      </c>
      <c r="F276" s="223" t="s">
        <v>407</v>
      </c>
      <c r="G276" s="224" t="s">
        <v>313</v>
      </c>
      <c r="H276" s="225">
        <v>9</v>
      </c>
      <c r="I276" s="226"/>
      <c r="J276" s="227">
        <f>ROUND(I276*H276,2)</f>
        <v>0</v>
      </c>
      <c r="K276" s="223" t="s">
        <v>136</v>
      </c>
      <c r="L276" s="71"/>
      <c r="M276" s="228" t="s">
        <v>23</v>
      </c>
      <c r="N276" s="229" t="s">
        <v>43</v>
      </c>
      <c r="O276" s="46"/>
      <c r="P276" s="230">
        <f>O276*H276</f>
        <v>0</v>
      </c>
      <c r="Q276" s="230">
        <v>0.035729999999999998</v>
      </c>
      <c r="R276" s="230">
        <f>Q276*H276</f>
        <v>0.32156999999999997</v>
      </c>
      <c r="S276" s="230">
        <v>0</v>
      </c>
      <c r="T276" s="231">
        <f>S276*H276</f>
        <v>0</v>
      </c>
      <c r="AR276" s="23" t="s">
        <v>137</v>
      </c>
      <c r="AT276" s="23" t="s">
        <v>132</v>
      </c>
      <c r="AU276" s="23" t="s">
        <v>81</v>
      </c>
      <c r="AY276" s="23" t="s">
        <v>130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23" t="s">
        <v>79</v>
      </c>
      <c r="BK276" s="232">
        <f>ROUND(I276*H276,2)</f>
        <v>0</v>
      </c>
      <c r="BL276" s="23" t="s">
        <v>137</v>
      </c>
      <c r="BM276" s="23" t="s">
        <v>408</v>
      </c>
    </row>
    <row r="277" s="1" customFormat="1">
      <c r="B277" s="45"/>
      <c r="C277" s="73"/>
      <c r="D277" s="235" t="s">
        <v>182</v>
      </c>
      <c r="E277" s="73"/>
      <c r="F277" s="266" t="s">
        <v>409</v>
      </c>
      <c r="G277" s="73"/>
      <c r="H277" s="73"/>
      <c r="I277" s="191"/>
      <c r="J277" s="73"/>
      <c r="K277" s="73"/>
      <c r="L277" s="71"/>
      <c r="M277" s="267"/>
      <c r="N277" s="46"/>
      <c r="O277" s="46"/>
      <c r="P277" s="46"/>
      <c r="Q277" s="46"/>
      <c r="R277" s="46"/>
      <c r="S277" s="46"/>
      <c r="T277" s="94"/>
      <c r="AT277" s="23" t="s">
        <v>182</v>
      </c>
      <c r="AU277" s="23" t="s">
        <v>81</v>
      </c>
    </row>
    <row r="278" s="1" customFormat="1" ht="25.5" customHeight="1">
      <c r="B278" s="45"/>
      <c r="C278" s="221" t="s">
        <v>410</v>
      </c>
      <c r="D278" s="221" t="s">
        <v>132</v>
      </c>
      <c r="E278" s="222" t="s">
        <v>411</v>
      </c>
      <c r="F278" s="223" t="s">
        <v>412</v>
      </c>
      <c r="G278" s="224" t="s">
        <v>313</v>
      </c>
      <c r="H278" s="225">
        <v>4</v>
      </c>
      <c r="I278" s="226"/>
      <c r="J278" s="227">
        <f>ROUND(I278*H278,2)</f>
        <v>0</v>
      </c>
      <c r="K278" s="223" t="s">
        <v>275</v>
      </c>
      <c r="L278" s="71"/>
      <c r="M278" s="228" t="s">
        <v>23</v>
      </c>
      <c r="N278" s="229" t="s">
        <v>43</v>
      </c>
      <c r="O278" s="46"/>
      <c r="P278" s="230">
        <f>O278*H278</f>
        <v>0</v>
      </c>
      <c r="Q278" s="230">
        <v>2.2568899999999998</v>
      </c>
      <c r="R278" s="230">
        <f>Q278*H278</f>
        <v>9.0275599999999994</v>
      </c>
      <c r="S278" s="230">
        <v>0</v>
      </c>
      <c r="T278" s="231">
        <f>S278*H278</f>
        <v>0</v>
      </c>
      <c r="AR278" s="23" t="s">
        <v>137</v>
      </c>
      <c r="AT278" s="23" t="s">
        <v>132</v>
      </c>
      <c r="AU278" s="23" t="s">
        <v>81</v>
      </c>
      <c r="AY278" s="23" t="s">
        <v>130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23" t="s">
        <v>79</v>
      </c>
      <c r="BK278" s="232">
        <f>ROUND(I278*H278,2)</f>
        <v>0</v>
      </c>
      <c r="BL278" s="23" t="s">
        <v>137</v>
      </c>
      <c r="BM278" s="23" t="s">
        <v>413</v>
      </c>
    </row>
    <row r="279" s="1" customFormat="1" ht="16.5" customHeight="1">
      <c r="B279" s="45"/>
      <c r="C279" s="268" t="s">
        <v>414</v>
      </c>
      <c r="D279" s="268" t="s">
        <v>243</v>
      </c>
      <c r="E279" s="269" t="s">
        <v>415</v>
      </c>
      <c r="F279" s="270" t="s">
        <v>416</v>
      </c>
      <c r="G279" s="271" t="s">
        <v>313</v>
      </c>
      <c r="H279" s="272">
        <v>2</v>
      </c>
      <c r="I279" s="273"/>
      <c r="J279" s="274">
        <f>ROUND(I279*H279,2)</f>
        <v>0</v>
      </c>
      <c r="K279" s="270" t="s">
        <v>275</v>
      </c>
      <c r="L279" s="275"/>
      <c r="M279" s="276" t="s">
        <v>23</v>
      </c>
      <c r="N279" s="277" t="s">
        <v>43</v>
      </c>
      <c r="O279" s="46"/>
      <c r="P279" s="230">
        <f>O279*H279</f>
        <v>0</v>
      </c>
      <c r="Q279" s="230">
        <v>0.254</v>
      </c>
      <c r="R279" s="230">
        <f>Q279*H279</f>
        <v>0.50800000000000001</v>
      </c>
      <c r="S279" s="230">
        <v>0</v>
      </c>
      <c r="T279" s="231">
        <f>S279*H279</f>
        <v>0</v>
      </c>
      <c r="AR279" s="23" t="s">
        <v>197</v>
      </c>
      <c r="AT279" s="23" t="s">
        <v>243</v>
      </c>
      <c r="AU279" s="23" t="s">
        <v>81</v>
      </c>
      <c r="AY279" s="23" t="s">
        <v>130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23" t="s">
        <v>79</v>
      </c>
      <c r="BK279" s="232">
        <f>ROUND(I279*H279,2)</f>
        <v>0</v>
      </c>
      <c r="BL279" s="23" t="s">
        <v>137</v>
      </c>
      <c r="BM279" s="23" t="s">
        <v>417</v>
      </c>
    </row>
    <row r="280" s="1" customFormat="1">
      <c r="B280" s="45"/>
      <c r="C280" s="73"/>
      <c r="D280" s="235" t="s">
        <v>182</v>
      </c>
      <c r="E280" s="73"/>
      <c r="F280" s="266" t="s">
        <v>418</v>
      </c>
      <c r="G280" s="73"/>
      <c r="H280" s="73"/>
      <c r="I280" s="191"/>
      <c r="J280" s="73"/>
      <c r="K280" s="73"/>
      <c r="L280" s="71"/>
      <c r="M280" s="267"/>
      <c r="N280" s="46"/>
      <c r="O280" s="46"/>
      <c r="P280" s="46"/>
      <c r="Q280" s="46"/>
      <c r="R280" s="46"/>
      <c r="S280" s="46"/>
      <c r="T280" s="94"/>
      <c r="AT280" s="23" t="s">
        <v>182</v>
      </c>
      <c r="AU280" s="23" t="s">
        <v>81</v>
      </c>
    </row>
    <row r="281" s="11" customFormat="1">
      <c r="B281" s="233"/>
      <c r="C281" s="234"/>
      <c r="D281" s="235" t="s">
        <v>148</v>
      </c>
      <c r="E281" s="236" t="s">
        <v>23</v>
      </c>
      <c r="F281" s="237" t="s">
        <v>419</v>
      </c>
      <c r="G281" s="234"/>
      <c r="H281" s="236" t="s">
        <v>23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AT281" s="243" t="s">
        <v>148</v>
      </c>
      <c r="AU281" s="243" t="s">
        <v>81</v>
      </c>
      <c r="AV281" s="11" t="s">
        <v>79</v>
      </c>
      <c r="AW281" s="11" t="s">
        <v>36</v>
      </c>
      <c r="AX281" s="11" t="s">
        <v>72</v>
      </c>
      <c r="AY281" s="243" t="s">
        <v>130</v>
      </c>
    </row>
    <row r="282" s="12" customFormat="1">
      <c r="B282" s="244"/>
      <c r="C282" s="245"/>
      <c r="D282" s="235" t="s">
        <v>148</v>
      </c>
      <c r="E282" s="246" t="s">
        <v>23</v>
      </c>
      <c r="F282" s="247" t="s">
        <v>81</v>
      </c>
      <c r="G282" s="245"/>
      <c r="H282" s="248">
        <v>2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AT282" s="254" t="s">
        <v>148</v>
      </c>
      <c r="AU282" s="254" t="s">
        <v>81</v>
      </c>
      <c r="AV282" s="12" t="s">
        <v>81</v>
      </c>
      <c r="AW282" s="12" t="s">
        <v>36</v>
      </c>
      <c r="AX282" s="12" t="s">
        <v>79</v>
      </c>
      <c r="AY282" s="254" t="s">
        <v>130</v>
      </c>
    </row>
    <row r="283" s="1" customFormat="1" ht="16.5" customHeight="1">
      <c r="B283" s="45"/>
      <c r="C283" s="268" t="s">
        <v>420</v>
      </c>
      <c r="D283" s="268" t="s">
        <v>243</v>
      </c>
      <c r="E283" s="269" t="s">
        <v>421</v>
      </c>
      <c r="F283" s="270" t="s">
        <v>422</v>
      </c>
      <c r="G283" s="271" t="s">
        <v>313</v>
      </c>
      <c r="H283" s="272">
        <v>1</v>
      </c>
      <c r="I283" s="273"/>
      <c r="J283" s="274">
        <f>ROUND(I283*H283,2)</f>
        <v>0</v>
      </c>
      <c r="K283" s="270" t="s">
        <v>275</v>
      </c>
      <c r="L283" s="275"/>
      <c r="M283" s="276" t="s">
        <v>23</v>
      </c>
      <c r="N283" s="277" t="s">
        <v>43</v>
      </c>
      <c r="O283" s="46"/>
      <c r="P283" s="230">
        <f>O283*H283</f>
        <v>0</v>
      </c>
      <c r="Q283" s="230">
        <v>0.50600000000000001</v>
      </c>
      <c r="R283" s="230">
        <f>Q283*H283</f>
        <v>0.50600000000000001</v>
      </c>
      <c r="S283" s="230">
        <v>0</v>
      </c>
      <c r="T283" s="231">
        <f>S283*H283</f>
        <v>0</v>
      </c>
      <c r="AR283" s="23" t="s">
        <v>197</v>
      </c>
      <c r="AT283" s="23" t="s">
        <v>243</v>
      </c>
      <c r="AU283" s="23" t="s">
        <v>81</v>
      </c>
      <c r="AY283" s="23" t="s">
        <v>130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23" t="s">
        <v>79</v>
      </c>
      <c r="BK283" s="232">
        <f>ROUND(I283*H283,2)</f>
        <v>0</v>
      </c>
      <c r="BL283" s="23" t="s">
        <v>137</v>
      </c>
      <c r="BM283" s="23" t="s">
        <v>423</v>
      </c>
    </row>
    <row r="284" s="1" customFormat="1">
      <c r="B284" s="45"/>
      <c r="C284" s="73"/>
      <c r="D284" s="235" t="s">
        <v>182</v>
      </c>
      <c r="E284" s="73"/>
      <c r="F284" s="266" t="s">
        <v>418</v>
      </c>
      <c r="G284" s="73"/>
      <c r="H284" s="73"/>
      <c r="I284" s="191"/>
      <c r="J284" s="73"/>
      <c r="K284" s="73"/>
      <c r="L284" s="71"/>
      <c r="M284" s="267"/>
      <c r="N284" s="46"/>
      <c r="O284" s="46"/>
      <c r="P284" s="46"/>
      <c r="Q284" s="46"/>
      <c r="R284" s="46"/>
      <c r="S284" s="46"/>
      <c r="T284" s="94"/>
      <c r="AT284" s="23" t="s">
        <v>182</v>
      </c>
      <c r="AU284" s="23" t="s">
        <v>81</v>
      </c>
    </row>
    <row r="285" s="11" customFormat="1">
      <c r="B285" s="233"/>
      <c r="C285" s="234"/>
      <c r="D285" s="235" t="s">
        <v>148</v>
      </c>
      <c r="E285" s="236" t="s">
        <v>23</v>
      </c>
      <c r="F285" s="237" t="s">
        <v>419</v>
      </c>
      <c r="G285" s="234"/>
      <c r="H285" s="236" t="s">
        <v>23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148</v>
      </c>
      <c r="AU285" s="243" t="s">
        <v>81</v>
      </c>
      <c r="AV285" s="11" t="s">
        <v>79</v>
      </c>
      <c r="AW285" s="11" t="s">
        <v>36</v>
      </c>
      <c r="AX285" s="11" t="s">
        <v>72</v>
      </c>
      <c r="AY285" s="243" t="s">
        <v>130</v>
      </c>
    </row>
    <row r="286" s="12" customFormat="1">
      <c r="B286" s="244"/>
      <c r="C286" s="245"/>
      <c r="D286" s="235" t="s">
        <v>148</v>
      </c>
      <c r="E286" s="246" t="s">
        <v>23</v>
      </c>
      <c r="F286" s="247" t="s">
        <v>79</v>
      </c>
      <c r="G286" s="245"/>
      <c r="H286" s="248">
        <v>1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AT286" s="254" t="s">
        <v>148</v>
      </c>
      <c r="AU286" s="254" t="s">
        <v>81</v>
      </c>
      <c r="AV286" s="12" t="s">
        <v>81</v>
      </c>
      <c r="AW286" s="12" t="s">
        <v>36</v>
      </c>
      <c r="AX286" s="12" t="s">
        <v>79</v>
      </c>
      <c r="AY286" s="254" t="s">
        <v>130</v>
      </c>
    </row>
    <row r="287" s="1" customFormat="1" ht="16.5" customHeight="1">
      <c r="B287" s="45"/>
      <c r="C287" s="268" t="s">
        <v>424</v>
      </c>
      <c r="D287" s="268" t="s">
        <v>243</v>
      </c>
      <c r="E287" s="269" t="s">
        <v>425</v>
      </c>
      <c r="F287" s="270" t="s">
        <v>426</v>
      </c>
      <c r="G287" s="271" t="s">
        <v>313</v>
      </c>
      <c r="H287" s="272">
        <v>3</v>
      </c>
      <c r="I287" s="273"/>
      <c r="J287" s="274">
        <f>ROUND(I287*H287,2)</f>
        <v>0</v>
      </c>
      <c r="K287" s="270" t="s">
        <v>275</v>
      </c>
      <c r="L287" s="275"/>
      <c r="M287" s="276" t="s">
        <v>23</v>
      </c>
      <c r="N287" s="277" t="s">
        <v>43</v>
      </c>
      <c r="O287" s="46"/>
      <c r="P287" s="230">
        <f>O287*H287</f>
        <v>0</v>
      </c>
      <c r="Q287" s="230">
        <v>1.0129999999999999</v>
      </c>
      <c r="R287" s="230">
        <f>Q287*H287</f>
        <v>3.0389999999999997</v>
      </c>
      <c r="S287" s="230">
        <v>0</v>
      </c>
      <c r="T287" s="231">
        <f>S287*H287</f>
        <v>0</v>
      </c>
      <c r="AR287" s="23" t="s">
        <v>197</v>
      </c>
      <c r="AT287" s="23" t="s">
        <v>243</v>
      </c>
      <c r="AU287" s="23" t="s">
        <v>81</v>
      </c>
      <c r="AY287" s="23" t="s">
        <v>130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23" t="s">
        <v>79</v>
      </c>
      <c r="BK287" s="232">
        <f>ROUND(I287*H287,2)</f>
        <v>0</v>
      </c>
      <c r="BL287" s="23" t="s">
        <v>137</v>
      </c>
      <c r="BM287" s="23" t="s">
        <v>427</v>
      </c>
    </row>
    <row r="288" s="1" customFormat="1">
      <c r="B288" s="45"/>
      <c r="C288" s="73"/>
      <c r="D288" s="235" t="s">
        <v>182</v>
      </c>
      <c r="E288" s="73"/>
      <c r="F288" s="266" t="s">
        <v>418</v>
      </c>
      <c r="G288" s="73"/>
      <c r="H288" s="73"/>
      <c r="I288" s="191"/>
      <c r="J288" s="73"/>
      <c r="K288" s="73"/>
      <c r="L288" s="71"/>
      <c r="M288" s="267"/>
      <c r="N288" s="46"/>
      <c r="O288" s="46"/>
      <c r="P288" s="46"/>
      <c r="Q288" s="46"/>
      <c r="R288" s="46"/>
      <c r="S288" s="46"/>
      <c r="T288" s="94"/>
      <c r="AT288" s="23" t="s">
        <v>182</v>
      </c>
      <c r="AU288" s="23" t="s">
        <v>81</v>
      </c>
    </row>
    <row r="289" s="12" customFormat="1">
      <c r="B289" s="244"/>
      <c r="C289" s="245"/>
      <c r="D289" s="235" t="s">
        <v>148</v>
      </c>
      <c r="E289" s="246" t="s">
        <v>23</v>
      </c>
      <c r="F289" s="247" t="s">
        <v>143</v>
      </c>
      <c r="G289" s="245"/>
      <c r="H289" s="248">
        <v>3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AT289" s="254" t="s">
        <v>148</v>
      </c>
      <c r="AU289" s="254" t="s">
        <v>81</v>
      </c>
      <c r="AV289" s="12" t="s">
        <v>81</v>
      </c>
      <c r="AW289" s="12" t="s">
        <v>36</v>
      </c>
      <c r="AX289" s="12" t="s">
        <v>79</v>
      </c>
      <c r="AY289" s="254" t="s">
        <v>130</v>
      </c>
    </row>
    <row r="290" s="1" customFormat="1" ht="16.5" customHeight="1">
      <c r="B290" s="45"/>
      <c r="C290" s="268" t="s">
        <v>428</v>
      </c>
      <c r="D290" s="268" t="s">
        <v>243</v>
      </c>
      <c r="E290" s="269" t="s">
        <v>429</v>
      </c>
      <c r="F290" s="270" t="s">
        <v>430</v>
      </c>
      <c r="G290" s="271" t="s">
        <v>313</v>
      </c>
      <c r="H290" s="272">
        <v>2</v>
      </c>
      <c r="I290" s="273"/>
      <c r="J290" s="274">
        <f>ROUND(I290*H290,2)</f>
        <v>0</v>
      </c>
      <c r="K290" s="270" t="s">
        <v>136</v>
      </c>
      <c r="L290" s="275"/>
      <c r="M290" s="276" t="s">
        <v>23</v>
      </c>
      <c r="N290" s="277" t="s">
        <v>43</v>
      </c>
      <c r="O290" s="46"/>
      <c r="P290" s="230">
        <f>O290*H290</f>
        <v>0</v>
      </c>
      <c r="Q290" s="230">
        <v>0.039</v>
      </c>
      <c r="R290" s="230">
        <f>Q290*H290</f>
        <v>0.078</v>
      </c>
      <c r="S290" s="230">
        <v>0</v>
      </c>
      <c r="T290" s="231">
        <f>S290*H290</f>
        <v>0</v>
      </c>
      <c r="AR290" s="23" t="s">
        <v>197</v>
      </c>
      <c r="AT290" s="23" t="s">
        <v>243</v>
      </c>
      <c r="AU290" s="23" t="s">
        <v>81</v>
      </c>
      <c r="AY290" s="23" t="s">
        <v>130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23" t="s">
        <v>79</v>
      </c>
      <c r="BK290" s="232">
        <f>ROUND(I290*H290,2)</f>
        <v>0</v>
      </c>
      <c r="BL290" s="23" t="s">
        <v>137</v>
      </c>
      <c r="BM290" s="23" t="s">
        <v>431</v>
      </c>
    </row>
    <row r="291" s="1" customFormat="1">
      <c r="B291" s="45"/>
      <c r="C291" s="73"/>
      <c r="D291" s="235" t="s">
        <v>182</v>
      </c>
      <c r="E291" s="73"/>
      <c r="F291" s="266" t="s">
        <v>418</v>
      </c>
      <c r="G291" s="73"/>
      <c r="H291" s="73"/>
      <c r="I291" s="191"/>
      <c r="J291" s="73"/>
      <c r="K291" s="73"/>
      <c r="L291" s="71"/>
      <c r="M291" s="267"/>
      <c r="N291" s="46"/>
      <c r="O291" s="46"/>
      <c r="P291" s="46"/>
      <c r="Q291" s="46"/>
      <c r="R291" s="46"/>
      <c r="S291" s="46"/>
      <c r="T291" s="94"/>
      <c r="AT291" s="23" t="s">
        <v>182</v>
      </c>
      <c r="AU291" s="23" t="s">
        <v>81</v>
      </c>
    </row>
    <row r="292" s="11" customFormat="1">
      <c r="B292" s="233"/>
      <c r="C292" s="234"/>
      <c r="D292" s="235" t="s">
        <v>148</v>
      </c>
      <c r="E292" s="236" t="s">
        <v>23</v>
      </c>
      <c r="F292" s="237" t="s">
        <v>419</v>
      </c>
      <c r="G292" s="234"/>
      <c r="H292" s="236" t="s">
        <v>23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AT292" s="243" t="s">
        <v>148</v>
      </c>
      <c r="AU292" s="243" t="s">
        <v>81</v>
      </c>
      <c r="AV292" s="11" t="s">
        <v>79</v>
      </c>
      <c r="AW292" s="11" t="s">
        <v>36</v>
      </c>
      <c r="AX292" s="11" t="s">
        <v>72</v>
      </c>
      <c r="AY292" s="243" t="s">
        <v>130</v>
      </c>
    </row>
    <row r="293" s="12" customFormat="1">
      <c r="B293" s="244"/>
      <c r="C293" s="245"/>
      <c r="D293" s="235" t="s">
        <v>148</v>
      </c>
      <c r="E293" s="246" t="s">
        <v>23</v>
      </c>
      <c r="F293" s="247" t="s">
        <v>81</v>
      </c>
      <c r="G293" s="245"/>
      <c r="H293" s="248">
        <v>2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AT293" s="254" t="s">
        <v>148</v>
      </c>
      <c r="AU293" s="254" t="s">
        <v>81</v>
      </c>
      <c r="AV293" s="12" t="s">
        <v>81</v>
      </c>
      <c r="AW293" s="12" t="s">
        <v>36</v>
      </c>
      <c r="AX293" s="12" t="s">
        <v>79</v>
      </c>
      <c r="AY293" s="254" t="s">
        <v>130</v>
      </c>
    </row>
    <row r="294" s="1" customFormat="1" ht="16.5" customHeight="1">
      <c r="B294" s="45"/>
      <c r="C294" s="268" t="s">
        <v>432</v>
      </c>
      <c r="D294" s="268" t="s">
        <v>243</v>
      </c>
      <c r="E294" s="269" t="s">
        <v>433</v>
      </c>
      <c r="F294" s="270" t="s">
        <v>434</v>
      </c>
      <c r="G294" s="271" t="s">
        <v>313</v>
      </c>
      <c r="H294" s="272">
        <v>2</v>
      </c>
      <c r="I294" s="273"/>
      <c r="J294" s="274">
        <f>ROUND(I294*H294,2)</f>
        <v>0</v>
      </c>
      <c r="K294" s="270" t="s">
        <v>136</v>
      </c>
      <c r="L294" s="275"/>
      <c r="M294" s="276" t="s">
        <v>23</v>
      </c>
      <c r="N294" s="277" t="s">
        <v>43</v>
      </c>
      <c r="O294" s="46"/>
      <c r="P294" s="230">
        <f>O294*H294</f>
        <v>0</v>
      </c>
      <c r="Q294" s="230">
        <v>0.050999999999999997</v>
      </c>
      <c r="R294" s="230">
        <f>Q294*H294</f>
        <v>0.10199999999999999</v>
      </c>
      <c r="S294" s="230">
        <v>0</v>
      </c>
      <c r="T294" s="231">
        <f>S294*H294</f>
        <v>0</v>
      </c>
      <c r="AR294" s="23" t="s">
        <v>197</v>
      </c>
      <c r="AT294" s="23" t="s">
        <v>243</v>
      </c>
      <c r="AU294" s="23" t="s">
        <v>81</v>
      </c>
      <c r="AY294" s="23" t="s">
        <v>130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23" t="s">
        <v>79</v>
      </c>
      <c r="BK294" s="232">
        <f>ROUND(I294*H294,2)</f>
        <v>0</v>
      </c>
      <c r="BL294" s="23" t="s">
        <v>137</v>
      </c>
      <c r="BM294" s="23" t="s">
        <v>435</v>
      </c>
    </row>
    <row r="295" s="1" customFormat="1">
      <c r="B295" s="45"/>
      <c r="C295" s="73"/>
      <c r="D295" s="235" t="s">
        <v>182</v>
      </c>
      <c r="E295" s="73"/>
      <c r="F295" s="266" t="s">
        <v>418</v>
      </c>
      <c r="G295" s="73"/>
      <c r="H295" s="73"/>
      <c r="I295" s="191"/>
      <c r="J295" s="73"/>
      <c r="K295" s="73"/>
      <c r="L295" s="71"/>
      <c r="M295" s="267"/>
      <c r="N295" s="46"/>
      <c r="O295" s="46"/>
      <c r="P295" s="46"/>
      <c r="Q295" s="46"/>
      <c r="R295" s="46"/>
      <c r="S295" s="46"/>
      <c r="T295" s="94"/>
      <c r="AT295" s="23" t="s">
        <v>182</v>
      </c>
      <c r="AU295" s="23" t="s">
        <v>81</v>
      </c>
    </row>
    <row r="296" s="11" customFormat="1">
      <c r="B296" s="233"/>
      <c r="C296" s="234"/>
      <c r="D296" s="235" t="s">
        <v>148</v>
      </c>
      <c r="E296" s="236" t="s">
        <v>23</v>
      </c>
      <c r="F296" s="237" t="s">
        <v>419</v>
      </c>
      <c r="G296" s="234"/>
      <c r="H296" s="236" t="s">
        <v>23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AT296" s="243" t="s">
        <v>148</v>
      </c>
      <c r="AU296" s="243" t="s">
        <v>81</v>
      </c>
      <c r="AV296" s="11" t="s">
        <v>79</v>
      </c>
      <c r="AW296" s="11" t="s">
        <v>36</v>
      </c>
      <c r="AX296" s="11" t="s">
        <v>72</v>
      </c>
      <c r="AY296" s="243" t="s">
        <v>130</v>
      </c>
    </row>
    <row r="297" s="12" customFormat="1">
      <c r="B297" s="244"/>
      <c r="C297" s="245"/>
      <c r="D297" s="235" t="s">
        <v>148</v>
      </c>
      <c r="E297" s="246" t="s">
        <v>23</v>
      </c>
      <c r="F297" s="247" t="s">
        <v>81</v>
      </c>
      <c r="G297" s="245"/>
      <c r="H297" s="248">
        <v>2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AT297" s="254" t="s">
        <v>148</v>
      </c>
      <c r="AU297" s="254" t="s">
        <v>81</v>
      </c>
      <c r="AV297" s="12" t="s">
        <v>81</v>
      </c>
      <c r="AW297" s="12" t="s">
        <v>36</v>
      </c>
      <c r="AX297" s="12" t="s">
        <v>79</v>
      </c>
      <c r="AY297" s="254" t="s">
        <v>130</v>
      </c>
    </row>
    <row r="298" s="1" customFormat="1" ht="16.5" customHeight="1">
      <c r="B298" s="45"/>
      <c r="C298" s="268" t="s">
        <v>436</v>
      </c>
      <c r="D298" s="268" t="s">
        <v>243</v>
      </c>
      <c r="E298" s="269" t="s">
        <v>437</v>
      </c>
      <c r="F298" s="270" t="s">
        <v>438</v>
      </c>
      <c r="G298" s="271" t="s">
        <v>313</v>
      </c>
      <c r="H298" s="272">
        <v>3</v>
      </c>
      <c r="I298" s="273"/>
      <c r="J298" s="274">
        <f>ROUND(I298*H298,2)</f>
        <v>0</v>
      </c>
      <c r="K298" s="270" t="s">
        <v>136</v>
      </c>
      <c r="L298" s="275"/>
      <c r="M298" s="276" t="s">
        <v>23</v>
      </c>
      <c r="N298" s="277" t="s">
        <v>43</v>
      </c>
      <c r="O298" s="46"/>
      <c r="P298" s="230">
        <f>O298*H298</f>
        <v>0</v>
      </c>
      <c r="Q298" s="230">
        <v>0.064000000000000001</v>
      </c>
      <c r="R298" s="230">
        <f>Q298*H298</f>
        <v>0.192</v>
      </c>
      <c r="S298" s="230">
        <v>0</v>
      </c>
      <c r="T298" s="231">
        <f>S298*H298</f>
        <v>0</v>
      </c>
      <c r="AR298" s="23" t="s">
        <v>197</v>
      </c>
      <c r="AT298" s="23" t="s">
        <v>243</v>
      </c>
      <c r="AU298" s="23" t="s">
        <v>81</v>
      </c>
      <c r="AY298" s="23" t="s">
        <v>130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23" t="s">
        <v>79</v>
      </c>
      <c r="BK298" s="232">
        <f>ROUND(I298*H298,2)</f>
        <v>0</v>
      </c>
      <c r="BL298" s="23" t="s">
        <v>137</v>
      </c>
      <c r="BM298" s="23" t="s">
        <v>439</v>
      </c>
    </row>
    <row r="299" s="1" customFormat="1">
      <c r="B299" s="45"/>
      <c r="C299" s="73"/>
      <c r="D299" s="235" t="s">
        <v>182</v>
      </c>
      <c r="E299" s="73"/>
      <c r="F299" s="266" t="s">
        <v>418</v>
      </c>
      <c r="G299" s="73"/>
      <c r="H299" s="73"/>
      <c r="I299" s="191"/>
      <c r="J299" s="73"/>
      <c r="K299" s="73"/>
      <c r="L299" s="71"/>
      <c r="M299" s="267"/>
      <c r="N299" s="46"/>
      <c r="O299" s="46"/>
      <c r="P299" s="46"/>
      <c r="Q299" s="46"/>
      <c r="R299" s="46"/>
      <c r="S299" s="46"/>
      <c r="T299" s="94"/>
      <c r="AT299" s="23" t="s">
        <v>182</v>
      </c>
      <c r="AU299" s="23" t="s">
        <v>81</v>
      </c>
    </row>
    <row r="300" s="11" customFormat="1">
      <c r="B300" s="233"/>
      <c r="C300" s="234"/>
      <c r="D300" s="235" t="s">
        <v>148</v>
      </c>
      <c r="E300" s="236" t="s">
        <v>23</v>
      </c>
      <c r="F300" s="237" t="s">
        <v>419</v>
      </c>
      <c r="G300" s="234"/>
      <c r="H300" s="236" t="s">
        <v>23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AT300" s="243" t="s">
        <v>148</v>
      </c>
      <c r="AU300" s="243" t="s">
        <v>81</v>
      </c>
      <c r="AV300" s="11" t="s">
        <v>79</v>
      </c>
      <c r="AW300" s="11" t="s">
        <v>36</v>
      </c>
      <c r="AX300" s="11" t="s">
        <v>72</v>
      </c>
      <c r="AY300" s="243" t="s">
        <v>130</v>
      </c>
    </row>
    <row r="301" s="12" customFormat="1">
      <c r="B301" s="244"/>
      <c r="C301" s="245"/>
      <c r="D301" s="235" t="s">
        <v>148</v>
      </c>
      <c r="E301" s="246" t="s">
        <v>23</v>
      </c>
      <c r="F301" s="247" t="s">
        <v>143</v>
      </c>
      <c r="G301" s="245"/>
      <c r="H301" s="248">
        <v>3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AT301" s="254" t="s">
        <v>148</v>
      </c>
      <c r="AU301" s="254" t="s">
        <v>81</v>
      </c>
      <c r="AV301" s="12" t="s">
        <v>81</v>
      </c>
      <c r="AW301" s="12" t="s">
        <v>36</v>
      </c>
      <c r="AX301" s="12" t="s">
        <v>79</v>
      </c>
      <c r="AY301" s="254" t="s">
        <v>130</v>
      </c>
    </row>
    <row r="302" s="1" customFormat="1" ht="16.5" customHeight="1">
      <c r="B302" s="45"/>
      <c r="C302" s="268" t="s">
        <v>440</v>
      </c>
      <c r="D302" s="268" t="s">
        <v>243</v>
      </c>
      <c r="E302" s="269" t="s">
        <v>441</v>
      </c>
      <c r="F302" s="270" t="s">
        <v>442</v>
      </c>
      <c r="G302" s="271" t="s">
        <v>313</v>
      </c>
      <c r="H302" s="272">
        <v>1</v>
      </c>
      <c r="I302" s="273"/>
      <c r="J302" s="274">
        <f>ROUND(I302*H302,2)</f>
        <v>0</v>
      </c>
      <c r="K302" s="270" t="s">
        <v>23</v>
      </c>
      <c r="L302" s="275"/>
      <c r="M302" s="276" t="s">
        <v>23</v>
      </c>
      <c r="N302" s="277" t="s">
        <v>43</v>
      </c>
      <c r="O302" s="46"/>
      <c r="P302" s="230">
        <f>O302*H302</f>
        <v>0</v>
      </c>
      <c r="Q302" s="230">
        <v>0.064000000000000001</v>
      </c>
      <c r="R302" s="230">
        <f>Q302*H302</f>
        <v>0.064000000000000001</v>
      </c>
      <c r="S302" s="230">
        <v>0</v>
      </c>
      <c r="T302" s="231">
        <f>S302*H302</f>
        <v>0</v>
      </c>
      <c r="AR302" s="23" t="s">
        <v>197</v>
      </c>
      <c r="AT302" s="23" t="s">
        <v>243</v>
      </c>
      <c r="AU302" s="23" t="s">
        <v>81</v>
      </c>
      <c r="AY302" s="23" t="s">
        <v>130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23" t="s">
        <v>79</v>
      </c>
      <c r="BK302" s="232">
        <f>ROUND(I302*H302,2)</f>
        <v>0</v>
      </c>
      <c r="BL302" s="23" t="s">
        <v>137</v>
      </c>
      <c r="BM302" s="23" t="s">
        <v>443</v>
      </c>
    </row>
    <row r="303" s="1" customFormat="1">
      <c r="B303" s="45"/>
      <c r="C303" s="73"/>
      <c r="D303" s="235" t="s">
        <v>182</v>
      </c>
      <c r="E303" s="73"/>
      <c r="F303" s="266" t="s">
        <v>418</v>
      </c>
      <c r="G303" s="73"/>
      <c r="H303" s="73"/>
      <c r="I303" s="191"/>
      <c r="J303" s="73"/>
      <c r="K303" s="73"/>
      <c r="L303" s="71"/>
      <c r="M303" s="267"/>
      <c r="N303" s="46"/>
      <c r="O303" s="46"/>
      <c r="P303" s="46"/>
      <c r="Q303" s="46"/>
      <c r="R303" s="46"/>
      <c r="S303" s="46"/>
      <c r="T303" s="94"/>
      <c r="AT303" s="23" t="s">
        <v>182</v>
      </c>
      <c r="AU303" s="23" t="s">
        <v>81</v>
      </c>
    </row>
    <row r="304" s="11" customFormat="1">
      <c r="B304" s="233"/>
      <c r="C304" s="234"/>
      <c r="D304" s="235" t="s">
        <v>148</v>
      </c>
      <c r="E304" s="236" t="s">
        <v>23</v>
      </c>
      <c r="F304" s="237" t="s">
        <v>419</v>
      </c>
      <c r="G304" s="234"/>
      <c r="H304" s="236" t="s">
        <v>23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AT304" s="243" t="s">
        <v>148</v>
      </c>
      <c r="AU304" s="243" t="s">
        <v>81</v>
      </c>
      <c r="AV304" s="11" t="s">
        <v>79</v>
      </c>
      <c r="AW304" s="11" t="s">
        <v>36</v>
      </c>
      <c r="AX304" s="11" t="s">
        <v>72</v>
      </c>
      <c r="AY304" s="243" t="s">
        <v>130</v>
      </c>
    </row>
    <row r="305" s="12" customFormat="1">
      <c r="B305" s="244"/>
      <c r="C305" s="245"/>
      <c r="D305" s="235" t="s">
        <v>148</v>
      </c>
      <c r="E305" s="246" t="s">
        <v>23</v>
      </c>
      <c r="F305" s="247" t="s">
        <v>79</v>
      </c>
      <c r="G305" s="245"/>
      <c r="H305" s="248">
        <v>1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AT305" s="254" t="s">
        <v>148</v>
      </c>
      <c r="AU305" s="254" t="s">
        <v>81</v>
      </c>
      <c r="AV305" s="12" t="s">
        <v>81</v>
      </c>
      <c r="AW305" s="12" t="s">
        <v>36</v>
      </c>
      <c r="AX305" s="12" t="s">
        <v>79</v>
      </c>
      <c r="AY305" s="254" t="s">
        <v>130</v>
      </c>
    </row>
    <row r="306" s="1" customFormat="1" ht="16.5" customHeight="1">
      <c r="B306" s="45"/>
      <c r="C306" s="268" t="s">
        <v>444</v>
      </c>
      <c r="D306" s="268" t="s">
        <v>243</v>
      </c>
      <c r="E306" s="269" t="s">
        <v>445</v>
      </c>
      <c r="F306" s="270" t="s">
        <v>446</v>
      </c>
      <c r="G306" s="271" t="s">
        <v>447</v>
      </c>
      <c r="H306" s="272">
        <v>2</v>
      </c>
      <c r="I306" s="273"/>
      <c r="J306" s="274">
        <f>ROUND(I306*H306,2)</f>
        <v>0</v>
      </c>
      <c r="K306" s="270" t="s">
        <v>23</v>
      </c>
      <c r="L306" s="275"/>
      <c r="M306" s="276" t="s">
        <v>23</v>
      </c>
      <c r="N306" s="277" t="s">
        <v>43</v>
      </c>
      <c r="O306" s="46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AR306" s="23" t="s">
        <v>197</v>
      </c>
      <c r="AT306" s="23" t="s">
        <v>243</v>
      </c>
      <c r="AU306" s="23" t="s">
        <v>81</v>
      </c>
      <c r="AY306" s="23" t="s">
        <v>130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23" t="s">
        <v>79</v>
      </c>
      <c r="BK306" s="232">
        <f>ROUND(I306*H306,2)</f>
        <v>0</v>
      </c>
      <c r="BL306" s="23" t="s">
        <v>137</v>
      </c>
      <c r="BM306" s="23" t="s">
        <v>448</v>
      </c>
    </row>
    <row r="307" s="1" customFormat="1">
      <c r="B307" s="45"/>
      <c r="C307" s="73"/>
      <c r="D307" s="235" t="s">
        <v>182</v>
      </c>
      <c r="E307" s="73"/>
      <c r="F307" s="266" t="s">
        <v>418</v>
      </c>
      <c r="G307" s="73"/>
      <c r="H307" s="73"/>
      <c r="I307" s="191"/>
      <c r="J307" s="73"/>
      <c r="K307" s="73"/>
      <c r="L307" s="71"/>
      <c r="M307" s="267"/>
      <c r="N307" s="46"/>
      <c r="O307" s="46"/>
      <c r="P307" s="46"/>
      <c r="Q307" s="46"/>
      <c r="R307" s="46"/>
      <c r="S307" s="46"/>
      <c r="T307" s="94"/>
      <c r="AT307" s="23" t="s">
        <v>182</v>
      </c>
      <c r="AU307" s="23" t="s">
        <v>81</v>
      </c>
    </row>
    <row r="308" s="12" customFormat="1">
      <c r="B308" s="244"/>
      <c r="C308" s="245"/>
      <c r="D308" s="235" t="s">
        <v>148</v>
      </c>
      <c r="E308" s="245"/>
      <c r="F308" s="247" t="s">
        <v>449</v>
      </c>
      <c r="G308" s="245"/>
      <c r="H308" s="248">
        <v>2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AT308" s="254" t="s">
        <v>148</v>
      </c>
      <c r="AU308" s="254" t="s">
        <v>81</v>
      </c>
      <c r="AV308" s="12" t="s">
        <v>81</v>
      </c>
      <c r="AW308" s="12" t="s">
        <v>6</v>
      </c>
      <c r="AX308" s="12" t="s">
        <v>79</v>
      </c>
      <c r="AY308" s="254" t="s">
        <v>130</v>
      </c>
    </row>
    <row r="309" s="1" customFormat="1" ht="16.5" customHeight="1">
      <c r="B309" s="45"/>
      <c r="C309" s="268" t="s">
        <v>450</v>
      </c>
      <c r="D309" s="268" t="s">
        <v>243</v>
      </c>
      <c r="E309" s="269" t="s">
        <v>451</v>
      </c>
      <c r="F309" s="270" t="s">
        <v>452</v>
      </c>
      <c r="G309" s="271" t="s">
        <v>447</v>
      </c>
      <c r="H309" s="272">
        <v>2</v>
      </c>
      <c r="I309" s="273"/>
      <c r="J309" s="274">
        <f>ROUND(I309*H309,2)</f>
        <v>0</v>
      </c>
      <c r="K309" s="270" t="s">
        <v>23</v>
      </c>
      <c r="L309" s="275"/>
      <c r="M309" s="276" t="s">
        <v>23</v>
      </c>
      <c r="N309" s="277" t="s">
        <v>43</v>
      </c>
      <c r="O309" s="46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AR309" s="23" t="s">
        <v>197</v>
      </c>
      <c r="AT309" s="23" t="s">
        <v>243</v>
      </c>
      <c r="AU309" s="23" t="s">
        <v>81</v>
      </c>
      <c r="AY309" s="23" t="s">
        <v>130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23" t="s">
        <v>79</v>
      </c>
      <c r="BK309" s="232">
        <f>ROUND(I309*H309,2)</f>
        <v>0</v>
      </c>
      <c r="BL309" s="23" t="s">
        <v>137</v>
      </c>
      <c r="BM309" s="23" t="s">
        <v>453</v>
      </c>
    </row>
    <row r="310" s="1" customFormat="1">
      <c r="B310" s="45"/>
      <c r="C310" s="73"/>
      <c r="D310" s="235" t="s">
        <v>182</v>
      </c>
      <c r="E310" s="73"/>
      <c r="F310" s="266" t="s">
        <v>418</v>
      </c>
      <c r="G310" s="73"/>
      <c r="H310" s="73"/>
      <c r="I310" s="191"/>
      <c r="J310" s="73"/>
      <c r="K310" s="73"/>
      <c r="L310" s="71"/>
      <c r="M310" s="267"/>
      <c r="N310" s="46"/>
      <c r="O310" s="46"/>
      <c r="P310" s="46"/>
      <c r="Q310" s="46"/>
      <c r="R310" s="46"/>
      <c r="S310" s="46"/>
      <c r="T310" s="94"/>
      <c r="AT310" s="23" t="s">
        <v>182</v>
      </c>
      <c r="AU310" s="23" t="s">
        <v>81</v>
      </c>
    </row>
    <row r="311" s="1" customFormat="1" ht="16.5" customHeight="1">
      <c r="B311" s="45"/>
      <c r="C311" s="268" t="s">
        <v>454</v>
      </c>
      <c r="D311" s="268" t="s">
        <v>243</v>
      </c>
      <c r="E311" s="269" t="s">
        <v>455</v>
      </c>
      <c r="F311" s="270" t="s">
        <v>452</v>
      </c>
      <c r="G311" s="271" t="s">
        <v>447</v>
      </c>
      <c r="H311" s="272">
        <v>2</v>
      </c>
      <c r="I311" s="273"/>
      <c r="J311" s="274">
        <f>ROUND(I311*H311,2)</f>
        <v>0</v>
      </c>
      <c r="K311" s="270" t="s">
        <v>23</v>
      </c>
      <c r="L311" s="275"/>
      <c r="M311" s="276" t="s">
        <v>23</v>
      </c>
      <c r="N311" s="277" t="s">
        <v>43</v>
      </c>
      <c r="O311" s="46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AR311" s="23" t="s">
        <v>197</v>
      </c>
      <c r="AT311" s="23" t="s">
        <v>243</v>
      </c>
      <c r="AU311" s="23" t="s">
        <v>81</v>
      </c>
      <c r="AY311" s="23" t="s">
        <v>130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23" t="s">
        <v>79</v>
      </c>
      <c r="BK311" s="232">
        <f>ROUND(I311*H311,2)</f>
        <v>0</v>
      </c>
      <c r="BL311" s="23" t="s">
        <v>137</v>
      </c>
      <c r="BM311" s="23" t="s">
        <v>456</v>
      </c>
    </row>
    <row r="312" s="1" customFormat="1">
      <c r="B312" s="45"/>
      <c r="C312" s="73"/>
      <c r="D312" s="235" t="s">
        <v>182</v>
      </c>
      <c r="E312" s="73"/>
      <c r="F312" s="266" t="s">
        <v>418</v>
      </c>
      <c r="G312" s="73"/>
      <c r="H312" s="73"/>
      <c r="I312" s="191"/>
      <c r="J312" s="73"/>
      <c r="K312" s="73"/>
      <c r="L312" s="71"/>
      <c r="M312" s="267"/>
      <c r="N312" s="46"/>
      <c r="O312" s="46"/>
      <c r="P312" s="46"/>
      <c r="Q312" s="46"/>
      <c r="R312" s="46"/>
      <c r="S312" s="46"/>
      <c r="T312" s="94"/>
      <c r="AT312" s="23" t="s">
        <v>182</v>
      </c>
      <c r="AU312" s="23" t="s">
        <v>81</v>
      </c>
    </row>
    <row r="313" s="1" customFormat="1" ht="16.5" customHeight="1">
      <c r="B313" s="45"/>
      <c r="C313" s="268" t="s">
        <v>457</v>
      </c>
      <c r="D313" s="268" t="s">
        <v>243</v>
      </c>
      <c r="E313" s="269" t="s">
        <v>458</v>
      </c>
      <c r="F313" s="270" t="s">
        <v>459</v>
      </c>
      <c r="G313" s="271" t="s">
        <v>447</v>
      </c>
      <c r="H313" s="272">
        <v>2</v>
      </c>
      <c r="I313" s="273"/>
      <c r="J313" s="274">
        <f>ROUND(I313*H313,2)</f>
        <v>0</v>
      </c>
      <c r="K313" s="270" t="s">
        <v>23</v>
      </c>
      <c r="L313" s="275"/>
      <c r="M313" s="276" t="s">
        <v>23</v>
      </c>
      <c r="N313" s="277" t="s">
        <v>43</v>
      </c>
      <c r="O313" s="46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AR313" s="23" t="s">
        <v>197</v>
      </c>
      <c r="AT313" s="23" t="s">
        <v>243</v>
      </c>
      <c r="AU313" s="23" t="s">
        <v>81</v>
      </c>
      <c r="AY313" s="23" t="s">
        <v>130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23" t="s">
        <v>79</v>
      </c>
      <c r="BK313" s="232">
        <f>ROUND(I313*H313,2)</f>
        <v>0</v>
      </c>
      <c r="BL313" s="23" t="s">
        <v>137</v>
      </c>
      <c r="BM313" s="23" t="s">
        <v>460</v>
      </c>
    </row>
    <row r="314" s="1" customFormat="1">
      <c r="B314" s="45"/>
      <c r="C314" s="73"/>
      <c r="D314" s="235" t="s">
        <v>182</v>
      </c>
      <c r="E314" s="73"/>
      <c r="F314" s="266" t="s">
        <v>418</v>
      </c>
      <c r="G314" s="73"/>
      <c r="H314" s="73"/>
      <c r="I314" s="191"/>
      <c r="J314" s="73"/>
      <c r="K314" s="73"/>
      <c r="L314" s="71"/>
      <c r="M314" s="267"/>
      <c r="N314" s="46"/>
      <c r="O314" s="46"/>
      <c r="P314" s="46"/>
      <c r="Q314" s="46"/>
      <c r="R314" s="46"/>
      <c r="S314" s="46"/>
      <c r="T314" s="94"/>
      <c r="AT314" s="23" t="s">
        <v>182</v>
      </c>
      <c r="AU314" s="23" t="s">
        <v>81</v>
      </c>
    </row>
    <row r="315" s="1" customFormat="1" ht="16.5" customHeight="1">
      <c r="B315" s="45"/>
      <c r="C315" s="221" t="s">
        <v>461</v>
      </c>
      <c r="D315" s="221" t="s">
        <v>132</v>
      </c>
      <c r="E315" s="222" t="s">
        <v>462</v>
      </c>
      <c r="F315" s="223" t="s">
        <v>463</v>
      </c>
      <c r="G315" s="224" t="s">
        <v>313</v>
      </c>
      <c r="H315" s="225">
        <v>13</v>
      </c>
      <c r="I315" s="226"/>
      <c r="J315" s="227">
        <f>ROUND(I315*H315,2)</f>
        <v>0</v>
      </c>
      <c r="K315" s="223" t="s">
        <v>23</v>
      </c>
      <c r="L315" s="71"/>
      <c r="M315" s="228" t="s">
        <v>23</v>
      </c>
      <c r="N315" s="229" t="s">
        <v>43</v>
      </c>
      <c r="O315" s="46"/>
      <c r="P315" s="230">
        <f>O315*H315</f>
        <v>0</v>
      </c>
      <c r="Q315" s="230">
        <v>0.026980000000000001</v>
      </c>
      <c r="R315" s="230">
        <f>Q315*H315</f>
        <v>0.35074</v>
      </c>
      <c r="S315" s="230">
        <v>0</v>
      </c>
      <c r="T315" s="231">
        <f>S315*H315</f>
        <v>0</v>
      </c>
      <c r="AR315" s="23" t="s">
        <v>137</v>
      </c>
      <c r="AT315" s="23" t="s">
        <v>132</v>
      </c>
      <c r="AU315" s="23" t="s">
        <v>81</v>
      </c>
      <c r="AY315" s="23" t="s">
        <v>130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23" t="s">
        <v>79</v>
      </c>
      <c r="BK315" s="232">
        <f>ROUND(I315*H315,2)</f>
        <v>0</v>
      </c>
      <c r="BL315" s="23" t="s">
        <v>137</v>
      </c>
      <c r="BM315" s="23" t="s">
        <v>464</v>
      </c>
    </row>
    <row r="316" s="1" customFormat="1">
      <c r="B316" s="45"/>
      <c r="C316" s="73"/>
      <c r="D316" s="235" t="s">
        <v>182</v>
      </c>
      <c r="E316" s="73"/>
      <c r="F316" s="266" t="s">
        <v>465</v>
      </c>
      <c r="G316" s="73"/>
      <c r="H316" s="73"/>
      <c r="I316" s="191"/>
      <c r="J316" s="73"/>
      <c r="K316" s="73"/>
      <c r="L316" s="71"/>
      <c r="M316" s="267"/>
      <c r="N316" s="46"/>
      <c r="O316" s="46"/>
      <c r="P316" s="46"/>
      <c r="Q316" s="46"/>
      <c r="R316" s="46"/>
      <c r="S316" s="46"/>
      <c r="T316" s="94"/>
      <c r="AT316" s="23" t="s">
        <v>182</v>
      </c>
      <c r="AU316" s="23" t="s">
        <v>81</v>
      </c>
    </row>
    <row r="317" s="1" customFormat="1" ht="16.5" customHeight="1">
      <c r="B317" s="45"/>
      <c r="C317" s="268" t="s">
        <v>466</v>
      </c>
      <c r="D317" s="268" t="s">
        <v>243</v>
      </c>
      <c r="E317" s="269" t="s">
        <v>467</v>
      </c>
      <c r="F317" s="270" t="s">
        <v>468</v>
      </c>
      <c r="G317" s="271" t="s">
        <v>146</v>
      </c>
      <c r="H317" s="272">
        <v>13</v>
      </c>
      <c r="I317" s="273"/>
      <c r="J317" s="274">
        <f>ROUND(I317*H317,2)</f>
        <v>0</v>
      </c>
      <c r="K317" s="270" t="s">
        <v>23</v>
      </c>
      <c r="L317" s="275"/>
      <c r="M317" s="276" t="s">
        <v>23</v>
      </c>
      <c r="N317" s="277" t="s">
        <v>43</v>
      </c>
      <c r="O317" s="46"/>
      <c r="P317" s="230">
        <f>O317*H317</f>
        <v>0</v>
      </c>
      <c r="Q317" s="230">
        <v>0.0023700000000000001</v>
      </c>
      <c r="R317" s="230">
        <f>Q317*H317</f>
        <v>0.030810000000000001</v>
      </c>
      <c r="S317" s="230">
        <v>0</v>
      </c>
      <c r="T317" s="231">
        <f>S317*H317</f>
        <v>0</v>
      </c>
      <c r="AR317" s="23" t="s">
        <v>197</v>
      </c>
      <c r="AT317" s="23" t="s">
        <v>243</v>
      </c>
      <c r="AU317" s="23" t="s">
        <v>81</v>
      </c>
      <c r="AY317" s="23" t="s">
        <v>130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23" t="s">
        <v>79</v>
      </c>
      <c r="BK317" s="232">
        <f>ROUND(I317*H317,2)</f>
        <v>0</v>
      </c>
      <c r="BL317" s="23" t="s">
        <v>137</v>
      </c>
      <c r="BM317" s="23" t="s">
        <v>469</v>
      </c>
    </row>
    <row r="318" s="1" customFormat="1">
      <c r="B318" s="45"/>
      <c r="C318" s="73"/>
      <c r="D318" s="235" t="s">
        <v>182</v>
      </c>
      <c r="E318" s="73"/>
      <c r="F318" s="266" t="s">
        <v>465</v>
      </c>
      <c r="G318" s="73"/>
      <c r="H318" s="73"/>
      <c r="I318" s="191"/>
      <c r="J318" s="73"/>
      <c r="K318" s="73"/>
      <c r="L318" s="71"/>
      <c r="M318" s="267"/>
      <c r="N318" s="46"/>
      <c r="O318" s="46"/>
      <c r="P318" s="46"/>
      <c r="Q318" s="46"/>
      <c r="R318" s="46"/>
      <c r="S318" s="46"/>
      <c r="T318" s="94"/>
      <c r="AT318" s="23" t="s">
        <v>182</v>
      </c>
      <c r="AU318" s="23" t="s">
        <v>81</v>
      </c>
    </row>
    <row r="319" s="1" customFormat="1" ht="25.5" customHeight="1">
      <c r="B319" s="45"/>
      <c r="C319" s="221" t="s">
        <v>470</v>
      </c>
      <c r="D319" s="221" t="s">
        <v>132</v>
      </c>
      <c r="E319" s="222" t="s">
        <v>471</v>
      </c>
      <c r="F319" s="223" t="s">
        <v>472</v>
      </c>
      <c r="G319" s="224" t="s">
        <v>313</v>
      </c>
      <c r="H319" s="225">
        <v>4</v>
      </c>
      <c r="I319" s="226"/>
      <c r="J319" s="227">
        <f>ROUND(I319*H319,2)</f>
        <v>0</v>
      </c>
      <c r="K319" s="223" t="s">
        <v>136</v>
      </c>
      <c r="L319" s="71"/>
      <c r="M319" s="228" t="s">
        <v>23</v>
      </c>
      <c r="N319" s="229" t="s">
        <v>43</v>
      </c>
      <c r="O319" s="46"/>
      <c r="P319" s="230">
        <f>O319*H319</f>
        <v>0</v>
      </c>
      <c r="Q319" s="230">
        <v>0.0070200000000000002</v>
      </c>
      <c r="R319" s="230">
        <f>Q319*H319</f>
        <v>0.028080000000000001</v>
      </c>
      <c r="S319" s="230">
        <v>0</v>
      </c>
      <c r="T319" s="231">
        <f>S319*H319</f>
        <v>0</v>
      </c>
      <c r="AR319" s="23" t="s">
        <v>137</v>
      </c>
      <c r="AT319" s="23" t="s">
        <v>132</v>
      </c>
      <c r="AU319" s="23" t="s">
        <v>81</v>
      </c>
      <c r="AY319" s="23" t="s">
        <v>130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23" t="s">
        <v>79</v>
      </c>
      <c r="BK319" s="232">
        <f>ROUND(I319*H319,2)</f>
        <v>0</v>
      </c>
      <c r="BL319" s="23" t="s">
        <v>137</v>
      </c>
      <c r="BM319" s="23" t="s">
        <v>473</v>
      </c>
    </row>
    <row r="320" s="1" customFormat="1">
      <c r="B320" s="45"/>
      <c r="C320" s="73"/>
      <c r="D320" s="235" t="s">
        <v>182</v>
      </c>
      <c r="E320" s="73"/>
      <c r="F320" s="266" t="s">
        <v>474</v>
      </c>
      <c r="G320" s="73"/>
      <c r="H320" s="73"/>
      <c r="I320" s="191"/>
      <c r="J320" s="73"/>
      <c r="K320" s="73"/>
      <c r="L320" s="71"/>
      <c r="M320" s="267"/>
      <c r="N320" s="46"/>
      <c r="O320" s="46"/>
      <c r="P320" s="46"/>
      <c r="Q320" s="46"/>
      <c r="R320" s="46"/>
      <c r="S320" s="46"/>
      <c r="T320" s="94"/>
      <c r="AT320" s="23" t="s">
        <v>182</v>
      </c>
      <c r="AU320" s="23" t="s">
        <v>81</v>
      </c>
    </row>
    <row r="321" s="1" customFormat="1" ht="16.5" customHeight="1">
      <c r="B321" s="45"/>
      <c r="C321" s="268" t="s">
        <v>475</v>
      </c>
      <c r="D321" s="268" t="s">
        <v>243</v>
      </c>
      <c r="E321" s="269" t="s">
        <v>476</v>
      </c>
      <c r="F321" s="270" t="s">
        <v>477</v>
      </c>
      <c r="G321" s="271" t="s">
        <v>313</v>
      </c>
      <c r="H321" s="272">
        <v>4</v>
      </c>
      <c r="I321" s="273"/>
      <c r="J321" s="274">
        <f>ROUND(I321*H321,2)</f>
        <v>0</v>
      </c>
      <c r="K321" s="270" t="s">
        <v>247</v>
      </c>
      <c r="L321" s="275"/>
      <c r="M321" s="276" t="s">
        <v>23</v>
      </c>
      <c r="N321" s="277" t="s">
        <v>43</v>
      </c>
      <c r="O321" s="46"/>
      <c r="P321" s="230">
        <f>O321*H321</f>
        <v>0</v>
      </c>
      <c r="Q321" s="230">
        <v>0.19400000000000001</v>
      </c>
      <c r="R321" s="230">
        <f>Q321*H321</f>
        <v>0.77600000000000002</v>
      </c>
      <c r="S321" s="230">
        <v>0</v>
      </c>
      <c r="T321" s="231">
        <f>S321*H321</f>
        <v>0</v>
      </c>
      <c r="AR321" s="23" t="s">
        <v>197</v>
      </c>
      <c r="AT321" s="23" t="s">
        <v>243</v>
      </c>
      <c r="AU321" s="23" t="s">
        <v>81</v>
      </c>
      <c r="AY321" s="23" t="s">
        <v>130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23" t="s">
        <v>79</v>
      </c>
      <c r="BK321" s="232">
        <f>ROUND(I321*H321,2)</f>
        <v>0</v>
      </c>
      <c r="BL321" s="23" t="s">
        <v>137</v>
      </c>
      <c r="BM321" s="23" t="s">
        <v>478</v>
      </c>
    </row>
    <row r="322" s="1" customFormat="1">
      <c r="B322" s="45"/>
      <c r="C322" s="73"/>
      <c r="D322" s="235" t="s">
        <v>182</v>
      </c>
      <c r="E322" s="73"/>
      <c r="F322" s="266" t="s">
        <v>474</v>
      </c>
      <c r="G322" s="73"/>
      <c r="H322" s="73"/>
      <c r="I322" s="191"/>
      <c r="J322" s="73"/>
      <c r="K322" s="73"/>
      <c r="L322" s="71"/>
      <c r="M322" s="267"/>
      <c r="N322" s="46"/>
      <c r="O322" s="46"/>
      <c r="P322" s="46"/>
      <c r="Q322" s="46"/>
      <c r="R322" s="46"/>
      <c r="S322" s="46"/>
      <c r="T322" s="94"/>
      <c r="AT322" s="23" t="s">
        <v>182</v>
      </c>
      <c r="AU322" s="23" t="s">
        <v>81</v>
      </c>
    </row>
    <row r="323" s="1" customFormat="1" ht="16.5" customHeight="1">
      <c r="B323" s="45"/>
      <c r="C323" s="268" t="s">
        <v>479</v>
      </c>
      <c r="D323" s="268" t="s">
        <v>243</v>
      </c>
      <c r="E323" s="269" t="s">
        <v>480</v>
      </c>
      <c r="F323" s="270" t="s">
        <v>481</v>
      </c>
      <c r="G323" s="271" t="s">
        <v>313</v>
      </c>
      <c r="H323" s="272">
        <v>10</v>
      </c>
      <c r="I323" s="273"/>
      <c r="J323" s="274">
        <f>ROUND(I323*H323,2)</f>
        <v>0</v>
      </c>
      <c r="K323" s="270" t="s">
        <v>136</v>
      </c>
      <c r="L323" s="275"/>
      <c r="M323" s="276" t="s">
        <v>23</v>
      </c>
      <c r="N323" s="277" t="s">
        <v>43</v>
      </c>
      <c r="O323" s="46"/>
      <c r="P323" s="230">
        <f>O323*H323</f>
        <v>0</v>
      </c>
      <c r="Q323" s="230">
        <v>0.002</v>
      </c>
      <c r="R323" s="230">
        <f>Q323*H323</f>
        <v>0.02</v>
      </c>
      <c r="S323" s="230">
        <v>0</v>
      </c>
      <c r="T323" s="231">
        <f>S323*H323</f>
        <v>0</v>
      </c>
      <c r="AR323" s="23" t="s">
        <v>197</v>
      </c>
      <c r="AT323" s="23" t="s">
        <v>243</v>
      </c>
      <c r="AU323" s="23" t="s">
        <v>81</v>
      </c>
      <c r="AY323" s="23" t="s">
        <v>130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23" t="s">
        <v>79</v>
      </c>
      <c r="BK323" s="232">
        <f>ROUND(I323*H323,2)</f>
        <v>0</v>
      </c>
      <c r="BL323" s="23" t="s">
        <v>137</v>
      </c>
      <c r="BM323" s="23" t="s">
        <v>482</v>
      </c>
    </row>
    <row r="324" s="1" customFormat="1">
      <c r="B324" s="45"/>
      <c r="C324" s="73"/>
      <c r="D324" s="235" t="s">
        <v>182</v>
      </c>
      <c r="E324" s="73"/>
      <c r="F324" s="266" t="s">
        <v>418</v>
      </c>
      <c r="G324" s="73"/>
      <c r="H324" s="73"/>
      <c r="I324" s="191"/>
      <c r="J324" s="73"/>
      <c r="K324" s="73"/>
      <c r="L324" s="71"/>
      <c r="M324" s="267"/>
      <c r="N324" s="46"/>
      <c r="O324" s="46"/>
      <c r="P324" s="46"/>
      <c r="Q324" s="46"/>
      <c r="R324" s="46"/>
      <c r="S324" s="46"/>
      <c r="T324" s="94"/>
      <c r="AT324" s="23" t="s">
        <v>182</v>
      </c>
      <c r="AU324" s="23" t="s">
        <v>81</v>
      </c>
    </row>
    <row r="325" s="10" customFormat="1" ht="29.88" customHeight="1">
      <c r="B325" s="205"/>
      <c r="C325" s="206"/>
      <c r="D325" s="207" t="s">
        <v>71</v>
      </c>
      <c r="E325" s="219" t="s">
        <v>206</v>
      </c>
      <c r="F325" s="219" t="s">
        <v>483</v>
      </c>
      <c r="G325" s="206"/>
      <c r="H325" s="206"/>
      <c r="I325" s="209"/>
      <c r="J325" s="220">
        <f>BK325</f>
        <v>0</v>
      </c>
      <c r="K325" s="206"/>
      <c r="L325" s="211"/>
      <c r="M325" s="212"/>
      <c r="N325" s="213"/>
      <c r="O325" s="213"/>
      <c r="P325" s="214">
        <f>P326+SUM(P327:P329)</f>
        <v>0</v>
      </c>
      <c r="Q325" s="213"/>
      <c r="R325" s="214">
        <f>R326+SUM(R327:R329)</f>
        <v>0</v>
      </c>
      <c r="S325" s="213"/>
      <c r="T325" s="215">
        <f>T326+SUM(T327:T329)</f>
        <v>0</v>
      </c>
      <c r="AR325" s="216" t="s">
        <v>79</v>
      </c>
      <c r="AT325" s="217" t="s">
        <v>71</v>
      </c>
      <c r="AU325" s="217" t="s">
        <v>79</v>
      </c>
      <c r="AY325" s="216" t="s">
        <v>130</v>
      </c>
      <c r="BK325" s="218">
        <f>BK326+SUM(BK327:BK329)</f>
        <v>0</v>
      </c>
    </row>
    <row r="326" s="1" customFormat="1" ht="16.5" customHeight="1">
      <c r="B326" s="45"/>
      <c r="C326" s="221" t="s">
        <v>484</v>
      </c>
      <c r="D326" s="221" t="s">
        <v>132</v>
      </c>
      <c r="E326" s="222" t="s">
        <v>485</v>
      </c>
      <c r="F326" s="223" t="s">
        <v>486</v>
      </c>
      <c r="G326" s="224" t="s">
        <v>246</v>
      </c>
      <c r="H326" s="225">
        <v>53.125999999999998</v>
      </c>
      <c r="I326" s="226"/>
      <c r="J326" s="227">
        <f>ROUND(I326*H326,2)</f>
        <v>0</v>
      </c>
      <c r="K326" s="223" t="s">
        <v>23</v>
      </c>
      <c r="L326" s="71"/>
      <c r="M326" s="228" t="s">
        <v>23</v>
      </c>
      <c r="N326" s="229" t="s">
        <v>43</v>
      </c>
      <c r="O326" s="46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AR326" s="23" t="s">
        <v>137</v>
      </c>
      <c r="AT326" s="23" t="s">
        <v>132</v>
      </c>
      <c r="AU326" s="23" t="s">
        <v>81</v>
      </c>
      <c r="AY326" s="23" t="s">
        <v>130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23" t="s">
        <v>79</v>
      </c>
      <c r="BK326" s="232">
        <f>ROUND(I326*H326,2)</f>
        <v>0</v>
      </c>
      <c r="BL326" s="23" t="s">
        <v>137</v>
      </c>
      <c r="BM326" s="23" t="s">
        <v>487</v>
      </c>
    </row>
    <row r="327" s="1" customFormat="1" ht="16.5" customHeight="1">
      <c r="B327" s="45"/>
      <c r="C327" s="221" t="s">
        <v>488</v>
      </c>
      <c r="D327" s="221" t="s">
        <v>132</v>
      </c>
      <c r="E327" s="222" t="s">
        <v>489</v>
      </c>
      <c r="F327" s="223" t="s">
        <v>490</v>
      </c>
      <c r="G327" s="224" t="s">
        <v>246</v>
      </c>
      <c r="H327" s="225">
        <v>1062.52</v>
      </c>
      <c r="I327" s="226"/>
      <c r="J327" s="227">
        <f>ROUND(I327*H327,2)</f>
        <v>0</v>
      </c>
      <c r="K327" s="223" t="s">
        <v>23</v>
      </c>
      <c r="L327" s="71"/>
      <c r="M327" s="228" t="s">
        <v>23</v>
      </c>
      <c r="N327" s="229" t="s">
        <v>43</v>
      </c>
      <c r="O327" s="46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AR327" s="23" t="s">
        <v>137</v>
      </c>
      <c r="AT327" s="23" t="s">
        <v>132</v>
      </c>
      <c r="AU327" s="23" t="s">
        <v>81</v>
      </c>
      <c r="AY327" s="23" t="s">
        <v>130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23" t="s">
        <v>79</v>
      </c>
      <c r="BK327" s="232">
        <f>ROUND(I327*H327,2)</f>
        <v>0</v>
      </c>
      <c r="BL327" s="23" t="s">
        <v>137</v>
      </c>
      <c r="BM327" s="23" t="s">
        <v>491</v>
      </c>
    </row>
    <row r="328" s="12" customFormat="1">
      <c r="B328" s="244"/>
      <c r="C328" s="245"/>
      <c r="D328" s="235" t="s">
        <v>148</v>
      </c>
      <c r="E328" s="246" t="s">
        <v>23</v>
      </c>
      <c r="F328" s="247" t="s">
        <v>492</v>
      </c>
      <c r="G328" s="245"/>
      <c r="H328" s="248">
        <v>1062.52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AT328" s="254" t="s">
        <v>148</v>
      </c>
      <c r="AU328" s="254" t="s">
        <v>81</v>
      </c>
      <c r="AV328" s="12" t="s">
        <v>81</v>
      </c>
      <c r="AW328" s="12" t="s">
        <v>36</v>
      </c>
      <c r="AX328" s="12" t="s">
        <v>79</v>
      </c>
      <c r="AY328" s="254" t="s">
        <v>130</v>
      </c>
    </row>
    <row r="329" s="10" customFormat="1" ht="22.32" customHeight="1">
      <c r="B329" s="205"/>
      <c r="C329" s="206"/>
      <c r="D329" s="207" t="s">
        <v>71</v>
      </c>
      <c r="E329" s="219" t="s">
        <v>493</v>
      </c>
      <c r="F329" s="219" t="s">
        <v>494</v>
      </c>
      <c r="G329" s="206"/>
      <c r="H329" s="206"/>
      <c r="I329" s="209"/>
      <c r="J329" s="220">
        <f>BK329</f>
        <v>0</v>
      </c>
      <c r="K329" s="206"/>
      <c r="L329" s="211"/>
      <c r="M329" s="212"/>
      <c r="N329" s="213"/>
      <c r="O329" s="213"/>
      <c r="P329" s="214">
        <f>SUM(P330:P332)</f>
        <v>0</v>
      </c>
      <c r="Q329" s="213"/>
      <c r="R329" s="214">
        <f>SUM(R330:R332)</f>
        <v>0</v>
      </c>
      <c r="S329" s="213"/>
      <c r="T329" s="215">
        <f>SUM(T330:T332)</f>
        <v>0</v>
      </c>
      <c r="AR329" s="216" t="s">
        <v>79</v>
      </c>
      <c r="AT329" s="217" t="s">
        <v>71</v>
      </c>
      <c r="AU329" s="217" t="s">
        <v>81</v>
      </c>
      <c r="AY329" s="216" t="s">
        <v>130</v>
      </c>
      <c r="BK329" s="218">
        <f>SUM(BK330:BK332)</f>
        <v>0</v>
      </c>
    </row>
    <row r="330" s="1" customFormat="1" ht="16.5" customHeight="1">
      <c r="B330" s="45"/>
      <c r="C330" s="221" t="s">
        <v>495</v>
      </c>
      <c r="D330" s="221" t="s">
        <v>132</v>
      </c>
      <c r="E330" s="222" t="s">
        <v>496</v>
      </c>
      <c r="F330" s="223" t="s">
        <v>497</v>
      </c>
      <c r="G330" s="224" t="s">
        <v>246</v>
      </c>
      <c r="H330" s="225">
        <v>944.64400000000001</v>
      </c>
      <c r="I330" s="226"/>
      <c r="J330" s="227">
        <f>ROUND(I330*H330,2)</f>
        <v>0</v>
      </c>
      <c r="K330" s="223" t="s">
        <v>23</v>
      </c>
      <c r="L330" s="71"/>
      <c r="M330" s="228" t="s">
        <v>23</v>
      </c>
      <c r="N330" s="229" t="s">
        <v>43</v>
      </c>
      <c r="O330" s="46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AR330" s="23" t="s">
        <v>137</v>
      </c>
      <c r="AT330" s="23" t="s">
        <v>132</v>
      </c>
      <c r="AU330" s="23" t="s">
        <v>143</v>
      </c>
      <c r="AY330" s="23" t="s">
        <v>130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23" t="s">
        <v>79</v>
      </c>
      <c r="BK330" s="232">
        <f>ROUND(I330*H330,2)</f>
        <v>0</v>
      </c>
      <c r="BL330" s="23" t="s">
        <v>137</v>
      </c>
      <c r="BM330" s="23" t="s">
        <v>498</v>
      </c>
    </row>
    <row r="331" s="12" customFormat="1">
      <c r="B331" s="244"/>
      <c r="C331" s="245"/>
      <c r="D331" s="235" t="s">
        <v>148</v>
      </c>
      <c r="E331" s="246" t="s">
        <v>23</v>
      </c>
      <c r="F331" s="247" t="s">
        <v>499</v>
      </c>
      <c r="G331" s="245"/>
      <c r="H331" s="248">
        <v>472.322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AT331" s="254" t="s">
        <v>148</v>
      </c>
      <c r="AU331" s="254" t="s">
        <v>143</v>
      </c>
      <c r="AV331" s="12" t="s">
        <v>81</v>
      </c>
      <c r="AW331" s="12" t="s">
        <v>36</v>
      </c>
      <c r="AX331" s="12" t="s">
        <v>72</v>
      </c>
      <c r="AY331" s="254" t="s">
        <v>130</v>
      </c>
    </row>
    <row r="332" s="12" customFormat="1">
      <c r="B332" s="244"/>
      <c r="C332" s="245"/>
      <c r="D332" s="235" t="s">
        <v>148</v>
      </c>
      <c r="E332" s="246" t="s">
        <v>23</v>
      </c>
      <c r="F332" s="247" t="s">
        <v>500</v>
      </c>
      <c r="G332" s="245"/>
      <c r="H332" s="248">
        <v>944.64400000000001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AT332" s="254" t="s">
        <v>148</v>
      </c>
      <c r="AU332" s="254" t="s">
        <v>143</v>
      </c>
      <c r="AV332" s="12" t="s">
        <v>81</v>
      </c>
      <c r="AW332" s="12" t="s">
        <v>36</v>
      </c>
      <c r="AX332" s="12" t="s">
        <v>79</v>
      </c>
      <c r="AY332" s="254" t="s">
        <v>130</v>
      </c>
    </row>
    <row r="333" s="10" customFormat="1" ht="29.88" customHeight="1">
      <c r="B333" s="205"/>
      <c r="C333" s="206"/>
      <c r="D333" s="207" t="s">
        <v>71</v>
      </c>
      <c r="E333" s="219" t="s">
        <v>501</v>
      </c>
      <c r="F333" s="219" t="s">
        <v>502</v>
      </c>
      <c r="G333" s="206"/>
      <c r="H333" s="206"/>
      <c r="I333" s="209"/>
      <c r="J333" s="220">
        <f>BK333</f>
        <v>0</v>
      </c>
      <c r="K333" s="206"/>
      <c r="L333" s="211"/>
      <c r="M333" s="212"/>
      <c r="N333" s="213"/>
      <c r="O333" s="213"/>
      <c r="P333" s="214">
        <f>SUM(P334:P335)</f>
        <v>0</v>
      </c>
      <c r="Q333" s="213"/>
      <c r="R333" s="214">
        <f>SUM(R334:R335)</f>
        <v>0</v>
      </c>
      <c r="S333" s="213"/>
      <c r="T333" s="215">
        <f>SUM(T334:T335)</f>
        <v>0</v>
      </c>
      <c r="AR333" s="216" t="s">
        <v>79</v>
      </c>
      <c r="AT333" s="217" t="s">
        <v>71</v>
      </c>
      <c r="AU333" s="217" t="s">
        <v>79</v>
      </c>
      <c r="AY333" s="216" t="s">
        <v>130</v>
      </c>
      <c r="BK333" s="218">
        <f>SUM(BK334:BK335)</f>
        <v>0</v>
      </c>
    </row>
    <row r="334" s="1" customFormat="1" ht="25.5" customHeight="1">
      <c r="B334" s="45"/>
      <c r="C334" s="221" t="s">
        <v>503</v>
      </c>
      <c r="D334" s="221" t="s">
        <v>132</v>
      </c>
      <c r="E334" s="222" t="s">
        <v>504</v>
      </c>
      <c r="F334" s="223" t="s">
        <v>505</v>
      </c>
      <c r="G334" s="224" t="s">
        <v>246</v>
      </c>
      <c r="H334" s="225">
        <v>51.917999999999999</v>
      </c>
      <c r="I334" s="226"/>
      <c r="J334" s="227">
        <f>ROUND(I334*H334,2)</f>
        <v>0</v>
      </c>
      <c r="K334" s="223" t="s">
        <v>275</v>
      </c>
      <c r="L334" s="71"/>
      <c r="M334" s="228" t="s">
        <v>23</v>
      </c>
      <c r="N334" s="229" t="s">
        <v>43</v>
      </c>
      <c r="O334" s="46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AR334" s="23" t="s">
        <v>137</v>
      </c>
      <c r="AT334" s="23" t="s">
        <v>132</v>
      </c>
      <c r="AU334" s="23" t="s">
        <v>81</v>
      </c>
      <c r="AY334" s="23" t="s">
        <v>130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23" t="s">
        <v>79</v>
      </c>
      <c r="BK334" s="232">
        <f>ROUND(I334*H334,2)</f>
        <v>0</v>
      </c>
      <c r="BL334" s="23" t="s">
        <v>137</v>
      </c>
      <c r="BM334" s="23" t="s">
        <v>506</v>
      </c>
    </row>
    <row r="335" s="12" customFormat="1">
      <c r="B335" s="244"/>
      <c r="C335" s="245"/>
      <c r="D335" s="235" t="s">
        <v>148</v>
      </c>
      <c r="E335" s="246" t="s">
        <v>23</v>
      </c>
      <c r="F335" s="247" t="s">
        <v>507</v>
      </c>
      <c r="G335" s="245"/>
      <c r="H335" s="248">
        <v>51.917999999999999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AT335" s="254" t="s">
        <v>148</v>
      </c>
      <c r="AU335" s="254" t="s">
        <v>81</v>
      </c>
      <c r="AV335" s="12" t="s">
        <v>81</v>
      </c>
      <c r="AW335" s="12" t="s">
        <v>36</v>
      </c>
      <c r="AX335" s="12" t="s">
        <v>79</v>
      </c>
      <c r="AY335" s="254" t="s">
        <v>130</v>
      </c>
    </row>
    <row r="336" s="10" customFormat="1" ht="29.88" customHeight="1">
      <c r="B336" s="205"/>
      <c r="C336" s="206"/>
      <c r="D336" s="207" t="s">
        <v>71</v>
      </c>
      <c r="E336" s="219" t="s">
        <v>508</v>
      </c>
      <c r="F336" s="219" t="s">
        <v>494</v>
      </c>
      <c r="G336" s="206"/>
      <c r="H336" s="206"/>
      <c r="I336" s="209"/>
      <c r="J336" s="220">
        <f>BK336</f>
        <v>0</v>
      </c>
      <c r="K336" s="206"/>
      <c r="L336" s="211"/>
      <c r="M336" s="212"/>
      <c r="N336" s="213"/>
      <c r="O336" s="213"/>
      <c r="P336" s="214">
        <f>SUM(P337:P338)</f>
        <v>0</v>
      </c>
      <c r="Q336" s="213"/>
      <c r="R336" s="214">
        <f>SUM(R337:R338)</f>
        <v>0</v>
      </c>
      <c r="S336" s="213"/>
      <c r="T336" s="215">
        <f>SUM(T337:T338)</f>
        <v>0</v>
      </c>
      <c r="AR336" s="216" t="s">
        <v>79</v>
      </c>
      <c r="AT336" s="217" t="s">
        <v>71</v>
      </c>
      <c r="AU336" s="217" t="s">
        <v>79</v>
      </c>
      <c r="AY336" s="216" t="s">
        <v>130</v>
      </c>
      <c r="BK336" s="218">
        <f>SUM(BK337:BK338)</f>
        <v>0</v>
      </c>
    </row>
    <row r="337" s="1" customFormat="1" ht="38.25" customHeight="1">
      <c r="B337" s="45"/>
      <c r="C337" s="221" t="s">
        <v>509</v>
      </c>
      <c r="D337" s="221" t="s">
        <v>132</v>
      </c>
      <c r="E337" s="222" t="s">
        <v>510</v>
      </c>
      <c r="F337" s="223" t="s">
        <v>511</v>
      </c>
      <c r="G337" s="224" t="s">
        <v>246</v>
      </c>
      <c r="H337" s="225">
        <v>45.622999999999998</v>
      </c>
      <c r="I337" s="226"/>
      <c r="J337" s="227">
        <f>ROUND(I337*H337,2)</f>
        <v>0</v>
      </c>
      <c r="K337" s="223" t="s">
        <v>275</v>
      </c>
      <c r="L337" s="71"/>
      <c r="M337" s="228" t="s">
        <v>23</v>
      </c>
      <c r="N337" s="229" t="s">
        <v>43</v>
      </c>
      <c r="O337" s="46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AR337" s="23" t="s">
        <v>137</v>
      </c>
      <c r="AT337" s="23" t="s">
        <v>132</v>
      </c>
      <c r="AU337" s="23" t="s">
        <v>81</v>
      </c>
      <c r="AY337" s="23" t="s">
        <v>130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23" t="s">
        <v>79</v>
      </c>
      <c r="BK337" s="232">
        <f>ROUND(I337*H337,2)</f>
        <v>0</v>
      </c>
      <c r="BL337" s="23" t="s">
        <v>137</v>
      </c>
      <c r="BM337" s="23" t="s">
        <v>512</v>
      </c>
    </row>
    <row r="338" s="1" customFormat="1" ht="38.25" customHeight="1">
      <c r="B338" s="45"/>
      <c r="C338" s="221" t="s">
        <v>513</v>
      </c>
      <c r="D338" s="221" t="s">
        <v>132</v>
      </c>
      <c r="E338" s="222" t="s">
        <v>514</v>
      </c>
      <c r="F338" s="223" t="s">
        <v>515</v>
      </c>
      <c r="G338" s="224" t="s">
        <v>246</v>
      </c>
      <c r="H338" s="225">
        <v>9.7509999999999994</v>
      </c>
      <c r="I338" s="226"/>
      <c r="J338" s="227">
        <f>ROUND(I338*H338,2)</f>
        <v>0</v>
      </c>
      <c r="K338" s="223" t="s">
        <v>275</v>
      </c>
      <c r="L338" s="71"/>
      <c r="M338" s="228" t="s">
        <v>23</v>
      </c>
      <c r="N338" s="229" t="s">
        <v>43</v>
      </c>
      <c r="O338" s="46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AR338" s="23" t="s">
        <v>137</v>
      </c>
      <c r="AT338" s="23" t="s">
        <v>132</v>
      </c>
      <c r="AU338" s="23" t="s">
        <v>81</v>
      </c>
      <c r="AY338" s="23" t="s">
        <v>130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23" t="s">
        <v>79</v>
      </c>
      <c r="BK338" s="232">
        <f>ROUND(I338*H338,2)</f>
        <v>0</v>
      </c>
      <c r="BL338" s="23" t="s">
        <v>137</v>
      </c>
      <c r="BM338" s="23" t="s">
        <v>516</v>
      </c>
    </row>
    <row r="339" s="10" customFormat="1" ht="37.44" customHeight="1">
      <c r="B339" s="205"/>
      <c r="C339" s="206"/>
      <c r="D339" s="207" t="s">
        <v>71</v>
      </c>
      <c r="E339" s="208" t="s">
        <v>517</v>
      </c>
      <c r="F339" s="208" t="s">
        <v>518</v>
      </c>
      <c r="G339" s="206"/>
      <c r="H339" s="206"/>
      <c r="I339" s="209"/>
      <c r="J339" s="210">
        <f>BK339</f>
        <v>0</v>
      </c>
      <c r="K339" s="206"/>
      <c r="L339" s="211"/>
      <c r="M339" s="212"/>
      <c r="N339" s="213"/>
      <c r="O339" s="213"/>
      <c r="P339" s="214">
        <f>P340</f>
        <v>0</v>
      </c>
      <c r="Q339" s="213"/>
      <c r="R339" s="214">
        <f>R340</f>
        <v>0.031</v>
      </c>
      <c r="S339" s="213"/>
      <c r="T339" s="215">
        <f>T340</f>
        <v>0</v>
      </c>
      <c r="AR339" s="216" t="s">
        <v>81</v>
      </c>
      <c r="AT339" s="217" t="s">
        <v>71</v>
      </c>
      <c r="AU339" s="217" t="s">
        <v>72</v>
      </c>
      <c r="AY339" s="216" t="s">
        <v>130</v>
      </c>
      <c r="BK339" s="218">
        <f>BK340</f>
        <v>0</v>
      </c>
    </row>
    <row r="340" s="10" customFormat="1" ht="19.92" customHeight="1">
      <c r="B340" s="205"/>
      <c r="C340" s="206"/>
      <c r="D340" s="207" t="s">
        <v>71</v>
      </c>
      <c r="E340" s="219" t="s">
        <v>519</v>
      </c>
      <c r="F340" s="219" t="s">
        <v>520</v>
      </c>
      <c r="G340" s="206"/>
      <c r="H340" s="206"/>
      <c r="I340" s="209"/>
      <c r="J340" s="220">
        <f>BK340</f>
        <v>0</v>
      </c>
      <c r="K340" s="206"/>
      <c r="L340" s="211"/>
      <c r="M340" s="212"/>
      <c r="N340" s="213"/>
      <c r="O340" s="213"/>
      <c r="P340" s="214">
        <f>SUM(P341:P349)</f>
        <v>0</v>
      </c>
      <c r="Q340" s="213"/>
      <c r="R340" s="214">
        <f>SUM(R341:R349)</f>
        <v>0.031</v>
      </c>
      <c r="S340" s="213"/>
      <c r="T340" s="215">
        <f>SUM(T341:T349)</f>
        <v>0</v>
      </c>
      <c r="AR340" s="216" t="s">
        <v>81</v>
      </c>
      <c r="AT340" s="217" t="s">
        <v>71</v>
      </c>
      <c r="AU340" s="217" t="s">
        <v>79</v>
      </c>
      <c r="AY340" s="216" t="s">
        <v>130</v>
      </c>
      <c r="BK340" s="218">
        <f>SUM(BK341:BK349)</f>
        <v>0</v>
      </c>
    </row>
    <row r="341" s="1" customFormat="1" ht="16.5" customHeight="1">
      <c r="B341" s="45"/>
      <c r="C341" s="221" t="s">
        <v>521</v>
      </c>
      <c r="D341" s="221" t="s">
        <v>132</v>
      </c>
      <c r="E341" s="222" t="s">
        <v>522</v>
      </c>
      <c r="F341" s="223" t="s">
        <v>523</v>
      </c>
      <c r="G341" s="224" t="s">
        <v>200</v>
      </c>
      <c r="H341" s="225">
        <v>37.698999999999998</v>
      </c>
      <c r="I341" s="226"/>
      <c r="J341" s="227">
        <f>ROUND(I341*H341,2)</f>
        <v>0</v>
      </c>
      <c r="K341" s="223" t="s">
        <v>136</v>
      </c>
      <c r="L341" s="71"/>
      <c r="M341" s="228" t="s">
        <v>23</v>
      </c>
      <c r="N341" s="229" t="s">
        <v>43</v>
      </c>
      <c r="O341" s="46"/>
      <c r="P341" s="230">
        <f>O341*H341</f>
        <v>0</v>
      </c>
      <c r="Q341" s="230">
        <v>0</v>
      </c>
      <c r="R341" s="230">
        <f>Q341*H341</f>
        <v>0</v>
      </c>
      <c r="S341" s="230">
        <v>0</v>
      </c>
      <c r="T341" s="231">
        <f>S341*H341</f>
        <v>0</v>
      </c>
      <c r="AR341" s="23" t="s">
        <v>250</v>
      </c>
      <c r="AT341" s="23" t="s">
        <v>132</v>
      </c>
      <c r="AU341" s="23" t="s">
        <v>81</v>
      </c>
      <c r="AY341" s="23" t="s">
        <v>130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23" t="s">
        <v>79</v>
      </c>
      <c r="BK341" s="232">
        <f>ROUND(I341*H341,2)</f>
        <v>0</v>
      </c>
      <c r="BL341" s="23" t="s">
        <v>250</v>
      </c>
      <c r="BM341" s="23" t="s">
        <v>524</v>
      </c>
    </row>
    <row r="342" s="12" customFormat="1">
      <c r="B342" s="244"/>
      <c r="C342" s="245"/>
      <c r="D342" s="235" t="s">
        <v>148</v>
      </c>
      <c r="E342" s="246" t="s">
        <v>23</v>
      </c>
      <c r="F342" s="247" t="s">
        <v>525</v>
      </c>
      <c r="G342" s="245"/>
      <c r="H342" s="248">
        <v>37.698999999999998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AT342" s="254" t="s">
        <v>148</v>
      </c>
      <c r="AU342" s="254" t="s">
        <v>81</v>
      </c>
      <c r="AV342" s="12" t="s">
        <v>81</v>
      </c>
      <c r="AW342" s="12" t="s">
        <v>36</v>
      </c>
      <c r="AX342" s="12" t="s">
        <v>79</v>
      </c>
      <c r="AY342" s="254" t="s">
        <v>130</v>
      </c>
    </row>
    <row r="343" s="1" customFormat="1" ht="16.5" customHeight="1">
      <c r="B343" s="45"/>
      <c r="C343" s="268" t="s">
        <v>526</v>
      </c>
      <c r="D343" s="268" t="s">
        <v>243</v>
      </c>
      <c r="E343" s="269" t="s">
        <v>527</v>
      </c>
      <c r="F343" s="270" t="s">
        <v>528</v>
      </c>
      <c r="G343" s="271" t="s">
        <v>246</v>
      </c>
      <c r="H343" s="272">
        <v>0.012999999999999999</v>
      </c>
      <c r="I343" s="273"/>
      <c r="J343" s="274">
        <f>ROUND(I343*H343,2)</f>
        <v>0</v>
      </c>
      <c r="K343" s="270" t="s">
        <v>136</v>
      </c>
      <c r="L343" s="275"/>
      <c r="M343" s="276" t="s">
        <v>23</v>
      </c>
      <c r="N343" s="277" t="s">
        <v>43</v>
      </c>
      <c r="O343" s="46"/>
      <c r="P343" s="230">
        <f>O343*H343</f>
        <v>0</v>
      </c>
      <c r="Q343" s="230">
        <v>1</v>
      </c>
      <c r="R343" s="230">
        <f>Q343*H343</f>
        <v>0.012999999999999999</v>
      </c>
      <c r="S343" s="230">
        <v>0</v>
      </c>
      <c r="T343" s="231">
        <f>S343*H343</f>
        <v>0</v>
      </c>
      <c r="AR343" s="23" t="s">
        <v>339</v>
      </c>
      <c r="AT343" s="23" t="s">
        <v>243</v>
      </c>
      <c r="AU343" s="23" t="s">
        <v>81</v>
      </c>
      <c r="AY343" s="23" t="s">
        <v>130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23" t="s">
        <v>79</v>
      </c>
      <c r="BK343" s="232">
        <f>ROUND(I343*H343,2)</f>
        <v>0</v>
      </c>
      <c r="BL343" s="23" t="s">
        <v>250</v>
      </c>
      <c r="BM343" s="23" t="s">
        <v>529</v>
      </c>
    </row>
    <row r="344" s="12" customFormat="1">
      <c r="B344" s="244"/>
      <c r="C344" s="245"/>
      <c r="D344" s="235" t="s">
        <v>148</v>
      </c>
      <c r="E344" s="245"/>
      <c r="F344" s="247" t="s">
        <v>530</v>
      </c>
      <c r="G344" s="245"/>
      <c r="H344" s="248">
        <v>0.012999999999999999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AT344" s="254" t="s">
        <v>148</v>
      </c>
      <c r="AU344" s="254" t="s">
        <v>81</v>
      </c>
      <c r="AV344" s="12" t="s">
        <v>81</v>
      </c>
      <c r="AW344" s="12" t="s">
        <v>6</v>
      </c>
      <c r="AX344" s="12" t="s">
        <v>79</v>
      </c>
      <c r="AY344" s="254" t="s">
        <v>130</v>
      </c>
    </row>
    <row r="345" s="1" customFormat="1" ht="16.5" customHeight="1">
      <c r="B345" s="45"/>
      <c r="C345" s="221" t="s">
        <v>531</v>
      </c>
      <c r="D345" s="221" t="s">
        <v>132</v>
      </c>
      <c r="E345" s="222" t="s">
        <v>532</v>
      </c>
      <c r="F345" s="223" t="s">
        <v>533</v>
      </c>
      <c r="G345" s="224" t="s">
        <v>200</v>
      </c>
      <c r="H345" s="225">
        <v>37.698999999999998</v>
      </c>
      <c r="I345" s="226"/>
      <c r="J345" s="227">
        <f>ROUND(I345*H345,2)</f>
        <v>0</v>
      </c>
      <c r="K345" s="223" t="s">
        <v>136</v>
      </c>
      <c r="L345" s="71"/>
      <c r="M345" s="228" t="s">
        <v>23</v>
      </c>
      <c r="N345" s="229" t="s">
        <v>43</v>
      </c>
      <c r="O345" s="46"/>
      <c r="P345" s="230">
        <f>O345*H345</f>
        <v>0</v>
      </c>
      <c r="Q345" s="230">
        <v>0</v>
      </c>
      <c r="R345" s="230">
        <f>Q345*H345</f>
        <v>0</v>
      </c>
      <c r="S345" s="230">
        <v>0</v>
      </c>
      <c r="T345" s="231">
        <f>S345*H345</f>
        <v>0</v>
      </c>
      <c r="AR345" s="23" t="s">
        <v>250</v>
      </c>
      <c r="AT345" s="23" t="s">
        <v>132</v>
      </c>
      <c r="AU345" s="23" t="s">
        <v>81</v>
      </c>
      <c r="AY345" s="23" t="s">
        <v>130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23" t="s">
        <v>79</v>
      </c>
      <c r="BK345" s="232">
        <f>ROUND(I345*H345,2)</f>
        <v>0</v>
      </c>
      <c r="BL345" s="23" t="s">
        <v>250</v>
      </c>
      <c r="BM345" s="23" t="s">
        <v>534</v>
      </c>
    </row>
    <row r="346" s="12" customFormat="1">
      <c r="B346" s="244"/>
      <c r="C346" s="245"/>
      <c r="D346" s="235" t="s">
        <v>148</v>
      </c>
      <c r="E346" s="246" t="s">
        <v>23</v>
      </c>
      <c r="F346" s="247" t="s">
        <v>525</v>
      </c>
      <c r="G346" s="245"/>
      <c r="H346" s="248">
        <v>37.698999999999998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AT346" s="254" t="s">
        <v>148</v>
      </c>
      <c r="AU346" s="254" t="s">
        <v>81</v>
      </c>
      <c r="AV346" s="12" t="s">
        <v>81</v>
      </c>
      <c r="AW346" s="12" t="s">
        <v>36</v>
      </c>
      <c r="AX346" s="12" t="s">
        <v>79</v>
      </c>
      <c r="AY346" s="254" t="s">
        <v>130</v>
      </c>
    </row>
    <row r="347" s="1" customFormat="1" ht="16.5" customHeight="1">
      <c r="B347" s="45"/>
      <c r="C347" s="268" t="s">
        <v>535</v>
      </c>
      <c r="D347" s="268" t="s">
        <v>243</v>
      </c>
      <c r="E347" s="269" t="s">
        <v>536</v>
      </c>
      <c r="F347" s="270" t="s">
        <v>537</v>
      </c>
      <c r="G347" s="271" t="s">
        <v>246</v>
      </c>
      <c r="H347" s="272">
        <v>0.017999999999999999</v>
      </c>
      <c r="I347" s="273"/>
      <c r="J347" s="274">
        <f>ROUND(I347*H347,2)</f>
        <v>0</v>
      </c>
      <c r="K347" s="270" t="s">
        <v>136</v>
      </c>
      <c r="L347" s="275"/>
      <c r="M347" s="276" t="s">
        <v>23</v>
      </c>
      <c r="N347" s="277" t="s">
        <v>43</v>
      </c>
      <c r="O347" s="46"/>
      <c r="P347" s="230">
        <f>O347*H347</f>
        <v>0</v>
      </c>
      <c r="Q347" s="230">
        <v>1</v>
      </c>
      <c r="R347" s="230">
        <f>Q347*H347</f>
        <v>0.017999999999999999</v>
      </c>
      <c r="S347" s="230">
        <v>0</v>
      </c>
      <c r="T347" s="231">
        <f>S347*H347</f>
        <v>0</v>
      </c>
      <c r="AR347" s="23" t="s">
        <v>339</v>
      </c>
      <c r="AT347" s="23" t="s">
        <v>243</v>
      </c>
      <c r="AU347" s="23" t="s">
        <v>81</v>
      </c>
      <c r="AY347" s="23" t="s">
        <v>130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23" t="s">
        <v>79</v>
      </c>
      <c r="BK347" s="232">
        <f>ROUND(I347*H347,2)</f>
        <v>0</v>
      </c>
      <c r="BL347" s="23" t="s">
        <v>250</v>
      </c>
      <c r="BM347" s="23" t="s">
        <v>538</v>
      </c>
    </row>
    <row r="348" s="12" customFormat="1">
      <c r="B348" s="244"/>
      <c r="C348" s="245"/>
      <c r="D348" s="235" t="s">
        <v>148</v>
      </c>
      <c r="E348" s="245"/>
      <c r="F348" s="247" t="s">
        <v>539</v>
      </c>
      <c r="G348" s="245"/>
      <c r="H348" s="248">
        <v>0.017999999999999999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AT348" s="254" t="s">
        <v>148</v>
      </c>
      <c r="AU348" s="254" t="s">
        <v>81</v>
      </c>
      <c r="AV348" s="12" t="s">
        <v>81</v>
      </c>
      <c r="AW348" s="12" t="s">
        <v>6</v>
      </c>
      <c r="AX348" s="12" t="s">
        <v>79</v>
      </c>
      <c r="AY348" s="254" t="s">
        <v>130</v>
      </c>
    </row>
    <row r="349" s="1" customFormat="1" ht="25.5" customHeight="1">
      <c r="B349" s="45"/>
      <c r="C349" s="221" t="s">
        <v>540</v>
      </c>
      <c r="D349" s="221" t="s">
        <v>132</v>
      </c>
      <c r="E349" s="222" t="s">
        <v>541</v>
      </c>
      <c r="F349" s="223" t="s">
        <v>542</v>
      </c>
      <c r="G349" s="224" t="s">
        <v>246</v>
      </c>
      <c r="H349" s="225">
        <v>0.031</v>
      </c>
      <c r="I349" s="226"/>
      <c r="J349" s="227">
        <f>ROUND(I349*H349,2)</f>
        <v>0</v>
      </c>
      <c r="K349" s="223" t="s">
        <v>136</v>
      </c>
      <c r="L349" s="71"/>
      <c r="M349" s="228" t="s">
        <v>23</v>
      </c>
      <c r="N349" s="278" t="s">
        <v>43</v>
      </c>
      <c r="O349" s="279"/>
      <c r="P349" s="280">
        <f>O349*H349</f>
        <v>0</v>
      </c>
      <c r="Q349" s="280">
        <v>0</v>
      </c>
      <c r="R349" s="280">
        <f>Q349*H349</f>
        <v>0</v>
      </c>
      <c r="S349" s="280">
        <v>0</v>
      </c>
      <c r="T349" s="281">
        <f>S349*H349</f>
        <v>0</v>
      </c>
      <c r="AR349" s="23" t="s">
        <v>250</v>
      </c>
      <c r="AT349" s="23" t="s">
        <v>132</v>
      </c>
      <c r="AU349" s="23" t="s">
        <v>81</v>
      </c>
      <c r="AY349" s="23" t="s">
        <v>130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23" t="s">
        <v>79</v>
      </c>
      <c r="BK349" s="232">
        <f>ROUND(I349*H349,2)</f>
        <v>0</v>
      </c>
      <c r="BL349" s="23" t="s">
        <v>250</v>
      </c>
      <c r="BM349" s="23" t="s">
        <v>543</v>
      </c>
    </row>
    <row r="350" s="1" customFormat="1" ht="6.96" customHeight="1">
      <c r="B350" s="66"/>
      <c r="C350" s="67"/>
      <c r="D350" s="67"/>
      <c r="E350" s="67"/>
      <c r="F350" s="67"/>
      <c r="G350" s="67"/>
      <c r="H350" s="67"/>
      <c r="I350" s="166"/>
      <c r="J350" s="67"/>
      <c r="K350" s="67"/>
      <c r="L350" s="71"/>
    </row>
  </sheetData>
  <sheetProtection sheet="1" autoFilter="0" formatColumns="0" formatRows="0" objects="1" scenarios="1" spinCount="100000" saltValue="3p5PvyIdRCTINjvm8drC1eCQ39xUZZKmtXNnZl17+lIfDrnUIlAqujM+NuAHxMsNKzbn/x+rYfUoyNTwxJzyGQ==" hashValue="H0pxZ7XflKCYthBlCq+qIFSkCcF+PfErE9Jcv6K05eYOOnnioAKJJ/r3voBiPrj40cMlaUVSFR7VKzqyH0ckOw==" algorithmName="SHA-512" password="CC35"/>
  <autoFilter ref="C87:K349"/>
  <mergeCells count="10">
    <mergeCell ref="E7:H7"/>
    <mergeCell ref="E9:H9"/>
    <mergeCell ref="E24:H24"/>
    <mergeCell ref="E45:H45"/>
    <mergeCell ref="E47:H47"/>
    <mergeCell ref="J51:J52"/>
    <mergeCell ref="E78:H78"/>
    <mergeCell ref="E80:H80"/>
    <mergeCell ref="G1:H1"/>
    <mergeCell ref="L2:V2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41"/>
      <c r="J3" s="25"/>
      <c r="K3" s="26"/>
      <c r="AT3" s="23" t="s">
        <v>81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142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2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2"/>
      <c r="J6" s="28"/>
      <c r="K6" s="30"/>
    </row>
    <row r="7" ht="16.5" customHeight="1">
      <c r="B7" s="27"/>
      <c r="C7" s="28"/>
      <c r="D7" s="28"/>
      <c r="E7" s="143" t="str">
        <f>'Rekapitulace stavby'!K6</f>
        <v>Kolín-ulice Písečná - rekonstrukce komunikace a kanalizace</v>
      </c>
      <c r="F7" s="39"/>
      <c r="G7" s="39"/>
      <c r="H7" s="39"/>
      <c r="I7" s="142"/>
      <c r="J7" s="28"/>
      <c r="K7" s="30"/>
    </row>
    <row r="8" s="1" customFormat="1">
      <c r="B8" s="45"/>
      <c r="C8" s="46"/>
      <c r="D8" s="39" t="s">
        <v>95</v>
      </c>
      <c r="E8" s="46"/>
      <c r="F8" s="46"/>
      <c r="G8" s="46"/>
      <c r="H8" s="46"/>
      <c r="I8" s="144"/>
      <c r="J8" s="46"/>
      <c r="K8" s="50"/>
    </row>
    <row r="9" s="1" customFormat="1" ht="36.96" customHeight="1">
      <c r="B9" s="45"/>
      <c r="C9" s="46"/>
      <c r="D9" s="46"/>
      <c r="E9" s="145" t="s">
        <v>544</v>
      </c>
      <c r="F9" s="46"/>
      <c r="G9" s="46"/>
      <c r="H9" s="46"/>
      <c r="I9" s="144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4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6" t="s">
        <v>22</v>
      </c>
      <c r="J11" s="34" t="s">
        <v>23</v>
      </c>
      <c r="K11" s="50"/>
    </row>
    <row r="12" s="1" customFormat="1" ht="14.4" customHeight="1">
      <c r="B12" s="45"/>
      <c r="C12" s="46"/>
      <c r="D12" s="39" t="s">
        <v>24</v>
      </c>
      <c r="E12" s="46"/>
      <c r="F12" s="34" t="s">
        <v>25</v>
      </c>
      <c r="G12" s="46"/>
      <c r="H12" s="46"/>
      <c r="I12" s="146" t="s">
        <v>26</v>
      </c>
      <c r="J12" s="147" t="str">
        <f>'Rekapitulace stavby'!AN8</f>
        <v>23. 3. 2018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4"/>
      <c r="J13" s="46"/>
      <c r="K13" s="50"/>
    </row>
    <row r="14" s="1" customFormat="1" ht="14.4" customHeight="1">
      <c r="B14" s="45"/>
      <c r="C14" s="46"/>
      <c r="D14" s="39" t="s">
        <v>28</v>
      </c>
      <c r="E14" s="46"/>
      <c r="F14" s="46"/>
      <c r="G14" s="46"/>
      <c r="H14" s="46"/>
      <c r="I14" s="146" t="s">
        <v>29</v>
      </c>
      <c r="J14" s="34" t="s">
        <v>23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6" t="s">
        <v>31</v>
      </c>
      <c r="J15" s="34" t="s">
        <v>23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4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6" t="s">
        <v>29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6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4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6" t="s">
        <v>29</v>
      </c>
      <c r="J20" s="34" t="s">
        <v>23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6" t="s">
        <v>31</v>
      </c>
      <c r="J21" s="34" t="s">
        <v>23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4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4"/>
      <c r="J23" s="46"/>
      <c r="K23" s="50"/>
    </row>
    <row r="24" s="6" customFormat="1" ht="16.5" customHeight="1">
      <c r="B24" s="148"/>
      <c r="C24" s="149"/>
      <c r="D24" s="149"/>
      <c r="E24" s="43" t="s">
        <v>23</v>
      </c>
      <c r="F24" s="43"/>
      <c r="G24" s="43"/>
      <c r="H24" s="43"/>
      <c r="I24" s="150"/>
      <c r="J24" s="149"/>
      <c r="K24" s="151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4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2"/>
      <c r="J26" s="105"/>
      <c r="K26" s="153"/>
    </row>
    <row r="27" s="1" customFormat="1" ht="25.44" customHeight="1">
      <c r="B27" s="45"/>
      <c r="C27" s="46"/>
      <c r="D27" s="154" t="s">
        <v>38</v>
      </c>
      <c r="E27" s="46"/>
      <c r="F27" s="46"/>
      <c r="G27" s="46"/>
      <c r="H27" s="46"/>
      <c r="I27" s="144"/>
      <c r="J27" s="155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2"/>
      <c r="J28" s="105"/>
      <c r="K28" s="153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6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7">
        <f>ROUND(SUM(BE78:BE94), 2)</f>
        <v>0</v>
      </c>
      <c r="G30" s="46"/>
      <c r="H30" s="46"/>
      <c r="I30" s="158">
        <v>0.20999999999999999</v>
      </c>
      <c r="J30" s="157">
        <f>ROUND(ROUND((SUM(BE78:BE94)),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7">
        <f>ROUND(SUM(BF78:BF94), 2)</f>
        <v>0</v>
      </c>
      <c r="G31" s="46"/>
      <c r="H31" s="46"/>
      <c r="I31" s="158">
        <v>0.14999999999999999</v>
      </c>
      <c r="J31" s="157">
        <f>ROUND(ROUND((SUM(BF78:BF94)),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7">
        <f>ROUND(SUM(BG78:BG94), 2)</f>
        <v>0</v>
      </c>
      <c r="G32" s="46"/>
      <c r="H32" s="46"/>
      <c r="I32" s="158">
        <v>0.20999999999999999</v>
      </c>
      <c r="J32" s="157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7">
        <f>ROUND(SUM(BH78:BH94), 2)</f>
        <v>0</v>
      </c>
      <c r="G33" s="46"/>
      <c r="H33" s="46"/>
      <c r="I33" s="158">
        <v>0.14999999999999999</v>
      </c>
      <c r="J33" s="157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7">
        <f>ROUND(SUM(BI78:BI94), 2)</f>
        <v>0</v>
      </c>
      <c r="G34" s="46"/>
      <c r="H34" s="46"/>
      <c r="I34" s="158">
        <v>0</v>
      </c>
      <c r="J34" s="157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4"/>
      <c r="J35" s="46"/>
      <c r="K35" s="50"/>
    </row>
    <row r="36" s="1" customFormat="1" ht="25.44" customHeight="1">
      <c r="B36" s="45"/>
      <c r="C36" s="159"/>
      <c r="D36" s="160" t="s">
        <v>48</v>
      </c>
      <c r="E36" s="97"/>
      <c r="F36" s="97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6"/>
      <c r="J37" s="67"/>
      <c r="K37" s="68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5"/>
      <c r="C42" s="29" t="s">
        <v>97</v>
      </c>
      <c r="D42" s="46"/>
      <c r="E42" s="46"/>
      <c r="F42" s="46"/>
      <c r="G42" s="46"/>
      <c r="H42" s="46"/>
      <c r="I42" s="144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4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4"/>
      <c r="J44" s="46"/>
      <c r="K44" s="50"/>
    </row>
    <row r="45" s="1" customFormat="1" ht="16.5" customHeight="1">
      <c r="B45" s="45"/>
      <c r="C45" s="46"/>
      <c r="D45" s="46"/>
      <c r="E45" s="143" t="str">
        <f>E7</f>
        <v>Kolín-ulice Písečná - rekonstrukce komunikace a kanalizace</v>
      </c>
      <c r="F45" s="39"/>
      <c r="G45" s="39"/>
      <c r="H45" s="39"/>
      <c r="I45" s="144"/>
      <c r="J45" s="46"/>
      <c r="K45" s="50"/>
    </row>
    <row r="46" s="1" customFormat="1" ht="14.4" customHeight="1">
      <c r="B46" s="45"/>
      <c r="C46" s="39" t="s">
        <v>95</v>
      </c>
      <c r="D46" s="46"/>
      <c r="E46" s="46"/>
      <c r="F46" s="46"/>
      <c r="G46" s="46"/>
      <c r="H46" s="46"/>
      <c r="I46" s="144"/>
      <c r="J46" s="46"/>
      <c r="K46" s="50"/>
    </row>
    <row r="47" s="1" customFormat="1" ht="17.25" customHeight="1">
      <c r="B47" s="45"/>
      <c r="C47" s="46"/>
      <c r="D47" s="46"/>
      <c r="E47" s="145" t="str">
        <f>E9</f>
        <v>KolinPisKanVON - Kolín - ulice Písečná - rekonstrukce komunikace a kanalizace</v>
      </c>
      <c r="F47" s="46"/>
      <c r="G47" s="46"/>
      <c r="H47" s="46"/>
      <c r="I47" s="144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4"/>
      <c r="J48" s="46"/>
      <c r="K48" s="50"/>
    </row>
    <row r="49" s="1" customFormat="1" ht="18" customHeight="1">
      <c r="B49" s="45"/>
      <c r="C49" s="39" t="s">
        <v>24</v>
      </c>
      <c r="D49" s="46"/>
      <c r="E49" s="46"/>
      <c r="F49" s="34" t="str">
        <f>F12</f>
        <v>Kolín</v>
      </c>
      <c r="G49" s="46"/>
      <c r="H49" s="46"/>
      <c r="I49" s="146" t="s">
        <v>26</v>
      </c>
      <c r="J49" s="147" t="str">
        <f>IF(J12="","",J12)</f>
        <v>23. 3. 2018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4"/>
      <c r="J50" s="46"/>
      <c r="K50" s="50"/>
    </row>
    <row r="51" s="1" customFormat="1">
      <c r="B51" s="45"/>
      <c r="C51" s="39" t="s">
        <v>28</v>
      </c>
      <c r="D51" s="46"/>
      <c r="E51" s="46"/>
      <c r="F51" s="34" t="str">
        <f>E15</f>
        <v>Město Kolín</v>
      </c>
      <c r="G51" s="46"/>
      <c r="H51" s="46"/>
      <c r="I51" s="146" t="s">
        <v>34</v>
      </c>
      <c r="J51" s="43" t="str">
        <f>E21</f>
        <v>Vodárenská společnost Chrudim, a.s.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4"/>
      <c r="J52" s="171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4"/>
      <c r="J53" s="46"/>
      <c r="K53" s="50"/>
    </row>
    <row r="54" s="1" customFormat="1" ht="29.28" customHeight="1">
      <c r="B54" s="45"/>
      <c r="C54" s="172" t="s">
        <v>98</v>
      </c>
      <c r="D54" s="159"/>
      <c r="E54" s="159"/>
      <c r="F54" s="159"/>
      <c r="G54" s="159"/>
      <c r="H54" s="159"/>
      <c r="I54" s="173"/>
      <c r="J54" s="174" t="s">
        <v>99</v>
      </c>
      <c r="K54" s="175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4"/>
      <c r="J55" s="46"/>
      <c r="K55" s="50"/>
    </row>
    <row r="56" s="1" customFormat="1" ht="29.28" customHeight="1">
      <c r="B56" s="45"/>
      <c r="C56" s="176" t="s">
        <v>100</v>
      </c>
      <c r="D56" s="46"/>
      <c r="E56" s="46"/>
      <c r="F56" s="46"/>
      <c r="G56" s="46"/>
      <c r="H56" s="46"/>
      <c r="I56" s="144"/>
      <c r="J56" s="155">
        <f>J78</f>
        <v>0</v>
      </c>
      <c r="K56" s="50"/>
      <c r="AU56" s="23" t="s">
        <v>101</v>
      </c>
    </row>
    <row r="57" s="7" customFormat="1" ht="24.96" customHeight="1">
      <c r="B57" s="177"/>
      <c r="C57" s="178"/>
      <c r="D57" s="179" t="s">
        <v>102</v>
      </c>
      <c r="E57" s="180"/>
      <c r="F57" s="180"/>
      <c r="G57" s="180"/>
      <c r="H57" s="180"/>
      <c r="I57" s="181"/>
      <c r="J57" s="182">
        <f>J79</f>
        <v>0</v>
      </c>
      <c r="K57" s="183"/>
    </row>
    <row r="58" s="8" customFormat="1" ht="19.92" customHeight="1">
      <c r="B58" s="184"/>
      <c r="C58" s="185"/>
      <c r="D58" s="186" t="s">
        <v>108</v>
      </c>
      <c r="E58" s="187"/>
      <c r="F58" s="187"/>
      <c r="G58" s="187"/>
      <c r="H58" s="187"/>
      <c r="I58" s="188"/>
      <c r="J58" s="189">
        <f>J80</f>
        <v>0</v>
      </c>
      <c r="K58" s="190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4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6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9"/>
      <c r="J64" s="70"/>
      <c r="K64" s="70"/>
      <c r="L64" s="71"/>
    </row>
    <row r="65" s="1" customFormat="1" ht="36.96" customHeight="1">
      <c r="B65" s="45"/>
      <c r="C65" s="72" t="s">
        <v>114</v>
      </c>
      <c r="D65" s="73"/>
      <c r="E65" s="73"/>
      <c r="F65" s="73"/>
      <c r="G65" s="73"/>
      <c r="H65" s="73"/>
      <c r="I65" s="191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1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1"/>
      <c r="J67" s="73"/>
      <c r="K67" s="73"/>
      <c r="L67" s="71"/>
    </row>
    <row r="68" s="1" customFormat="1" ht="16.5" customHeight="1">
      <c r="B68" s="45"/>
      <c r="C68" s="73"/>
      <c r="D68" s="73"/>
      <c r="E68" s="192" t="str">
        <f>E7</f>
        <v>Kolín-ulice Písečná - rekonstrukce komunikace a kanalizace</v>
      </c>
      <c r="F68" s="75"/>
      <c r="G68" s="75"/>
      <c r="H68" s="75"/>
      <c r="I68" s="191"/>
      <c r="J68" s="73"/>
      <c r="K68" s="73"/>
      <c r="L68" s="71"/>
    </row>
    <row r="69" s="1" customFormat="1" ht="14.4" customHeight="1">
      <c r="B69" s="45"/>
      <c r="C69" s="75" t="s">
        <v>95</v>
      </c>
      <c r="D69" s="73"/>
      <c r="E69" s="73"/>
      <c r="F69" s="73"/>
      <c r="G69" s="73"/>
      <c r="H69" s="73"/>
      <c r="I69" s="191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KolinPisKanVON - Kolín - ulice Písečná - rekonstrukce komunikace a kanalizace</v>
      </c>
      <c r="F70" s="73"/>
      <c r="G70" s="73"/>
      <c r="H70" s="73"/>
      <c r="I70" s="191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1"/>
      <c r="J71" s="73"/>
      <c r="K71" s="73"/>
      <c r="L71" s="71"/>
    </row>
    <row r="72" s="1" customFormat="1" ht="18" customHeight="1">
      <c r="B72" s="45"/>
      <c r="C72" s="75" t="s">
        <v>24</v>
      </c>
      <c r="D72" s="73"/>
      <c r="E72" s="73"/>
      <c r="F72" s="193" t="str">
        <f>F12</f>
        <v>Kolín</v>
      </c>
      <c r="G72" s="73"/>
      <c r="H72" s="73"/>
      <c r="I72" s="194" t="s">
        <v>26</v>
      </c>
      <c r="J72" s="84" t="str">
        <f>IF(J12="","",J12)</f>
        <v>23. 3. 2018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1"/>
      <c r="J73" s="73"/>
      <c r="K73" s="73"/>
      <c r="L73" s="71"/>
    </row>
    <row r="74" s="1" customFormat="1">
      <c r="B74" s="45"/>
      <c r="C74" s="75" t="s">
        <v>28</v>
      </c>
      <c r="D74" s="73"/>
      <c r="E74" s="73"/>
      <c r="F74" s="193" t="str">
        <f>E15</f>
        <v>Město Kolín</v>
      </c>
      <c r="G74" s="73"/>
      <c r="H74" s="73"/>
      <c r="I74" s="194" t="s">
        <v>34</v>
      </c>
      <c r="J74" s="193" t="str">
        <f>E21</f>
        <v>Vodárenská společnost Chrudim, a.s.</v>
      </c>
      <c r="K74" s="73"/>
      <c r="L74" s="71"/>
    </row>
    <row r="75" s="1" customFormat="1" ht="14.4" customHeight="1">
      <c r="B75" s="45"/>
      <c r="C75" s="75" t="s">
        <v>32</v>
      </c>
      <c r="D75" s="73"/>
      <c r="E75" s="73"/>
      <c r="F75" s="193" t="str">
        <f>IF(E18="","",E18)</f>
        <v/>
      </c>
      <c r="G75" s="73"/>
      <c r="H75" s="73"/>
      <c r="I75" s="191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1"/>
      <c r="J76" s="73"/>
      <c r="K76" s="73"/>
      <c r="L76" s="71"/>
    </row>
    <row r="77" s="9" customFormat="1" ht="29.28" customHeight="1">
      <c r="B77" s="195"/>
      <c r="C77" s="196" t="s">
        <v>115</v>
      </c>
      <c r="D77" s="197" t="s">
        <v>57</v>
      </c>
      <c r="E77" s="197" t="s">
        <v>53</v>
      </c>
      <c r="F77" s="197" t="s">
        <v>116</v>
      </c>
      <c r="G77" s="197" t="s">
        <v>117</v>
      </c>
      <c r="H77" s="197" t="s">
        <v>118</v>
      </c>
      <c r="I77" s="198" t="s">
        <v>119</v>
      </c>
      <c r="J77" s="197" t="s">
        <v>99</v>
      </c>
      <c r="K77" s="199" t="s">
        <v>120</v>
      </c>
      <c r="L77" s="200"/>
      <c r="M77" s="101" t="s">
        <v>121</v>
      </c>
      <c r="N77" s="102" t="s">
        <v>42</v>
      </c>
      <c r="O77" s="102" t="s">
        <v>122</v>
      </c>
      <c r="P77" s="102" t="s">
        <v>123</v>
      </c>
      <c r="Q77" s="102" t="s">
        <v>124</v>
      </c>
      <c r="R77" s="102" t="s">
        <v>125</v>
      </c>
      <c r="S77" s="102" t="s">
        <v>126</v>
      </c>
      <c r="T77" s="103" t="s">
        <v>127</v>
      </c>
    </row>
    <row r="78" s="1" customFormat="1" ht="29.28" customHeight="1">
      <c r="B78" s="45"/>
      <c r="C78" s="107" t="s">
        <v>100</v>
      </c>
      <c r="D78" s="73"/>
      <c r="E78" s="73"/>
      <c r="F78" s="73"/>
      <c r="G78" s="73"/>
      <c r="H78" s="73"/>
      <c r="I78" s="191"/>
      <c r="J78" s="201">
        <f>BK78</f>
        <v>0</v>
      </c>
      <c r="K78" s="73"/>
      <c r="L78" s="71"/>
      <c r="M78" s="104"/>
      <c r="N78" s="105"/>
      <c r="O78" s="105"/>
      <c r="P78" s="202">
        <f>P79</f>
        <v>0</v>
      </c>
      <c r="Q78" s="105"/>
      <c r="R78" s="202">
        <f>R79</f>
        <v>0</v>
      </c>
      <c r="S78" s="105"/>
      <c r="T78" s="203">
        <f>T79</f>
        <v>0</v>
      </c>
      <c r="AT78" s="23" t="s">
        <v>71</v>
      </c>
      <c r="AU78" s="23" t="s">
        <v>101</v>
      </c>
      <c r="BK78" s="204">
        <f>BK79</f>
        <v>0</v>
      </c>
    </row>
    <row r="79" s="10" customFormat="1" ht="37.44" customHeight="1">
      <c r="B79" s="205"/>
      <c r="C79" s="206"/>
      <c r="D79" s="207" t="s">
        <v>71</v>
      </c>
      <c r="E79" s="208" t="s">
        <v>128</v>
      </c>
      <c r="F79" s="208" t="s">
        <v>129</v>
      </c>
      <c r="G79" s="206"/>
      <c r="H79" s="206"/>
      <c r="I79" s="209"/>
      <c r="J79" s="210">
        <f>BK79</f>
        <v>0</v>
      </c>
      <c r="K79" s="206"/>
      <c r="L79" s="211"/>
      <c r="M79" s="212"/>
      <c r="N79" s="213"/>
      <c r="O79" s="213"/>
      <c r="P79" s="214">
        <f>P80</f>
        <v>0</v>
      </c>
      <c r="Q79" s="213"/>
      <c r="R79" s="214">
        <f>R80</f>
        <v>0</v>
      </c>
      <c r="S79" s="213"/>
      <c r="T79" s="215">
        <f>T80</f>
        <v>0</v>
      </c>
      <c r="AR79" s="216" t="s">
        <v>79</v>
      </c>
      <c r="AT79" s="217" t="s">
        <v>71</v>
      </c>
      <c r="AU79" s="217" t="s">
        <v>72</v>
      </c>
      <c r="AY79" s="216" t="s">
        <v>130</v>
      </c>
      <c r="BK79" s="218">
        <f>BK80</f>
        <v>0</v>
      </c>
    </row>
    <row r="80" s="10" customFormat="1" ht="19.92" customHeight="1">
      <c r="B80" s="205"/>
      <c r="C80" s="206"/>
      <c r="D80" s="207" t="s">
        <v>71</v>
      </c>
      <c r="E80" s="219" t="s">
        <v>206</v>
      </c>
      <c r="F80" s="219" t="s">
        <v>483</v>
      </c>
      <c r="G80" s="206"/>
      <c r="H80" s="206"/>
      <c r="I80" s="209"/>
      <c r="J80" s="220">
        <f>BK80</f>
        <v>0</v>
      </c>
      <c r="K80" s="206"/>
      <c r="L80" s="211"/>
      <c r="M80" s="212"/>
      <c r="N80" s="213"/>
      <c r="O80" s="213"/>
      <c r="P80" s="214">
        <f>SUM(P81:P94)</f>
        <v>0</v>
      </c>
      <c r="Q80" s="213"/>
      <c r="R80" s="214">
        <f>SUM(R81:R94)</f>
        <v>0</v>
      </c>
      <c r="S80" s="213"/>
      <c r="T80" s="215">
        <f>SUM(T81:T94)</f>
        <v>0</v>
      </c>
      <c r="AR80" s="216" t="s">
        <v>79</v>
      </c>
      <c r="AT80" s="217" t="s">
        <v>71</v>
      </c>
      <c r="AU80" s="217" t="s">
        <v>79</v>
      </c>
      <c r="AY80" s="216" t="s">
        <v>130</v>
      </c>
      <c r="BK80" s="218">
        <f>SUM(BK81:BK94)</f>
        <v>0</v>
      </c>
    </row>
    <row r="81" s="1" customFormat="1" ht="16.5" customHeight="1">
      <c r="B81" s="45"/>
      <c r="C81" s="221" t="s">
        <v>79</v>
      </c>
      <c r="D81" s="221" t="s">
        <v>132</v>
      </c>
      <c r="E81" s="222" t="s">
        <v>545</v>
      </c>
      <c r="F81" s="223" t="s">
        <v>546</v>
      </c>
      <c r="G81" s="224" t="s">
        <v>313</v>
      </c>
      <c r="H81" s="225">
        <v>1</v>
      </c>
      <c r="I81" s="226"/>
      <c r="J81" s="227">
        <f>ROUND(I81*H81,2)</f>
        <v>0</v>
      </c>
      <c r="K81" s="223" t="s">
        <v>23</v>
      </c>
      <c r="L81" s="71"/>
      <c r="M81" s="228" t="s">
        <v>23</v>
      </c>
      <c r="N81" s="229" t="s">
        <v>43</v>
      </c>
      <c r="O81" s="46"/>
      <c r="P81" s="230">
        <f>O81*H81</f>
        <v>0</v>
      </c>
      <c r="Q81" s="230">
        <v>0</v>
      </c>
      <c r="R81" s="230">
        <f>Q81*H81</f>
        <v>0</v>
      </c>
      <c r="S81" s="230">
        <v>0</v>
      </c>
      <c r="T81" s="231">
        <f>S81*H81</f>
        <v>0</v>
      </c>
      <c r="AR81" s="23" t="s">
        <v>137</v>
      </c>
      <c r="AT81" s="23" t="s">
        <v>132</v>
      </c>
      <c r="AU81" s="23" t="s">
        <v>81</v>
      </c>
      <c r="AY81" s="23" t="s">
        <v>130</v>
      </c>
      <c r="BE81" s="232">
        <f>IF(N81="základní",J81,0)</f>
        <v>0</v>
      </c>
      <c r="BF81" s="232">
        <f>IF(N81="snížená",J81,0)</f>
        <v>0</v>
      </c>
      <c r="BG81" s="232">
        <f>IF(N81="zákl. přenesená",J81,0)</f>
        <v>0</v>
      </c>
      <c r="BH81" s="232">
        <f>IF(N81="sníž. přenesená",J81,0)</f>
        <v>0</v>
      </c>
      <c r="BI81" s="232">
        <f>IF(N81="nulová",J81,0)</f>
        <v>0</v>
      </c>
      <c r="BJ81" s="23" t="s">
        <v>79</v>
      </c>
      <c r="BK81" s="232">
        <f>ROUND(I81*H81,2)</f>
        <v>0</v>
      </c>
      <c r="BL81" s="23" t="s">
        <v>137</v>
      </c>
      <c r="BM81" s="23" t="s">
        <v>547</v>
      </c>
    </row>
    <row r="82" s="1" customFormat="1" ht="16.5" customHeight="1">
      <c r="B82" s="45"/>
      <c r="C82" s="221" t="s">
        <v>81</v>
      </c>
      <c r="D82" s="221" t="s">
        <v>132</v>
      </c>
      <c r="E82" s="222" t="s">
        <v>548</v>
      </c>
      <c r="F82" s="223" t="s">
        <v>549</v>
      </c>
      <c r="G82" s="224" t="s">
        <v>313</v>
      </c>
      <c r="H82" s="225">
        <v>1</v>
      </c>
      <c r="I82" s="226"/>
      <c r="J82" s="227">
        <f>ROUND(I82*H82,2)</f>
        <v>0</v>
      </c>
      <c r="K82" s="223" t="s">
        <v>23</v>
      </c>
      <c r="L82" s="71"/>
      <c r="M82" s="228" t="s">
        <v>23</v>
      </c>
      <c r="N82" s="229" t="s">
        <v>43</v>
      </c>
      <c r="O82" s="46"/>
      <c r="P82" s="230">
        <f>O82*H82</f>
        <v>0</v>
      </c>
      <c r="Q82" s="230">
        <v>0</v>
      </c>
      <c r="R82" s="230">
        <f>Q82*H82</f>
        <v>0</v>
      </c>
      <c r="S82" s="230">
        <v>0</v>
      </c>
      <c r="T82" s="231">
        <f>S82*H82</f>
        <v>0</v>
      </c>
      <c r="AR82" s="23" t="s">
        <v>137</v>
      </c>
      <c r="AT82" s="23" t="s">
        <v>132</v>
      </c>
      <c r="AU82" s="23" t="s">
        <v>81</v>
      </c>
      <c r="AY82" s="23" t="s">
        <v>130</v>
      </c>
      <c r="BE82" s="232">
        <f>IF(N82="základní",J82,0)</f>
        <v>0</v>
      </c>
      <c r="BF82" s="232">
        <f>IF(N82="snížená",J82,0)</f>
        <v>0</v>
      </c>
      <c r="BG82" s="232">
        <f>IF(N82="zákl. přenesená",J82,0)</f>
        <v>0</v>
      </c>
      <c r="BH82" s="232">
        <f>IF(N82="sníž. přenesená",J82,0)</f>
        <v>0</v>
      </c>
      <c r="BI82" s="232">
        <f>IF(N82="nulová",J82,0)</f>
        <v>0</v>
      </c>
      <c r="BJ82" s="23" t="s">
        <v>79</v>
      </c>
      <c r="BK82" s="232">
        <f>ROUND(I82*H82,2)</f>
        <v>0</v>
      </c>
      <c r="BL82" s="23" t="s">
        <v>137</v>
      </c>
      <c r="BM82" s="23" t="s">
        <v>550</v>
      </c>
    </row>
    <row r="83" s="1" customFormat="1" ht="16.5" customHeight="1">
      <c r="B83" s="45"/>
      <c r="C83" s="221" t="s">
        <v>143</v>
      </c>
      <c r="D83" s="221" t="s">
        <v>132</v>
      </c>
      <c r="E83" s="222" t="s">
        <v>551</v>
      </c>
      <c r="F83" s="223" t="s">
        <v>552</v>
      </c>
      <c r="G83" s="224" t="s">
        <v>313</v>
      </c>
      <c r="H83" s="225">
        <v>1</v>
      </c>
      <c r="I83" s="226"/>
      <c r="J83" s="227">
        <f>ROUND(I83*H83,2)</f>
        <v>0</v>
      </c>
      <c r="K83" s="223" t="s">
        <v>23</v>
      </c>
      <c r="L83" s="71"/>
      <c r="M83" s="228" t="s">
        <v>23</v>
      </c>
      <c r="N83" s="229" t="s">
        <v>43</v>
      </c>
      <c r="O83" s="46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3" t="s">
        <v>137</v>
      </c>
      <c r="AT83" s="23" t="s">
        <v>132</v>
      </c>
      <c r="AU83" s="23" t="s">
        <v>81</v>
      </c>
      <c r="AY83" s="23" t="s">
        <v>130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3" t="s">
        <v>79</v>
      </c>
      <c r="BK83" s="232">
        <f>ROUND(I83*H83,2)</f>
        <v>0</v>
      </c>
      <c r="BL83" s="23" t="s">
        <v>137</v>
      </c>
      <c r="BM83" s="23" t="s">
        <v>553</v>
      </c>
    </row>
    <row r="84" s="1" customFormat="1" ht="16.5" customHeight="1">
      <c r="B84" s="45"/>
      <c r="C84" s="221" t="s">
        <v>137</v>
      </c>
      <c r="D84" s="221" t="s">
        <v>132</v>
      </c>
      <c r="E84" s="222" t="s">
        <v>554</v>
      </c>
      <c r="F84" s="223" t="s">
        <v>555</v>
      </c>
      <c r="G84" s="224" t="s">
        <v>313</v>
      </c>
      <c r="H84" s="225">
        <v>1</v>
      </c>
      <c r="I84" s="226"/>
      <c r="J84" s="227">
        <f>ROUND(I84*H84,2)</f>
        <v>0</v>
      </c>
      <c r="K84" s="223" t="s">
        <v>23</v>
      </c>
      <c r="L84" s="71"/>
      <c r="M84" s="228" t="s">
        <v>23</v>
      </c>
      <c r="N84" s="229" t="s">
        <v>43</v>
      </c>
      <c r="O84" s="46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3" t="s">
        <v>137</v>
      </c>
      <c r="AT84" s="23" t="s">
        <v>132</v>
      </c>
      <c r="AU84" s="23" t="s">
        <v>81</v>
      </c>
      <c r="AY84" s="23" t="s">
        <v>130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3" t="s">
        <v>79</v>
      </c>
      <c r="BK84" s="232">
        <f>ROUND(I84*H84,2)</f>
        <v>0</v>
      </c>
      <c r="BL84" s="23" t="s">
        <v>137</v>
      </c>
      <c r="BM84" s="23" t="s">
        <v>556</v>
      </c>
    </row>
    <row r="85" s="1" customFormat="1" ht="16.5" customHeight="1">
      <c r="B85" s="45"/>
      <c r="C85" s="221" t="s">
        <v>164</v>
      </c>
      <c r="D85" s="221" t="s">
        <v>132</v>
      </c>
      <c r="E85" s="222" t="s">
        <v>557</v>
      </c>
      <c r="F85" s="223" t="s">
        <v>558</v>
      </c>
      <c r="G85" s="224" t="s">
        <v>313</v>
      </c>
      <c r="H85" s="225">
        <v>1</v>
      </c>
      <c r="I85" s="226"/>
      <c r="J85" s="227">
        <f>ROUND(I85*H85,2)</f>
        <v>0</v>
      </c>
      <c r="K85" s="223" t="s">
        <v>23</v>
      </c>
      <c r="L85" s="71"/>
      <c r="M85" s="228" t="s">
        <v>23</v>
      </c>
      <c r="N85" s="229" t="s">
        <v>43</v>
      </c>
      <c r="O85" s="46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3" t="s">
        <v>137</v>
      </c>
      <c r="AT85" s="23" t="s">
        <v>132</v>
      </c>
      <c r="AU85" s="23" t="s">
        <v>81</v>
      </c>
      <c r="AY85" s="23" t="s">
        <v>130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3" t="s">
        <v>79</v>
      </c>
      <c r="BK85" s="232">
        <f>ROUND(I85*H85,2)</f>
        <v>0</v>
      </c>
      <c r="BL85" s="23" t="s">
        <v>137</v>
      </c>
      <c r="BM85" s="23" t="s">
        <v>559</v>
      </c>
    </row>
    <row r="86" s="1" customFormat="1" ht="16.5" customHeight="1">
      <c r="B86" s="45"/>
      <c r="C86" s="221" t="s">
        <v>178</v>
      </c>
      <c r="D86" s="221" t="s">
        <v>132</v>
      </c>
      <c r="E86" s="222" t="s">
        <v>560</v>
      </c>
      <c r="F86" s="223" t="s">
        <v>561</v>
      </c>
      <c r="G86" s="224" t="s">
        <v>146</v>
      </c>
      <c r="H86" s="225">
        <v>135.09999999999999</v>
      </c>
      <c r="I86" s="226"/>
      <c r="J86" s="227">
        <f>ROUND(I86*H86,2)</f>
        <v>0</v>
      </c>
      <c r="K86" s="223" t="s">
        <v>23</v>
      </c>
      <c r="L86" s="71"/>
      <c r="M86" s="228" t="s">
        <v>23</v>
      </c>
      <c r="N86" s="229" t="s">
        <v>43</v>
      </c>
      <c r="O86" s="46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3" t="s">
        <v>137</v>
      </c>
      <c r="AT86" s="23" t="s">
        <v>132</v>
      </c>
      <c r="AU86" s="23" t="s">
        <v>81</v>
      </c>
      <c r="AY86" s="23" t="s">
        <v>130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3" t="s">
        <v>79</v>
      </c>
      <c r="BK86" s="232">
        <f>ROUND(I86*H86,2)</f>
        <v>0</v>
      </c>
      <c r="BL86" s="23" t="s">
        <v>137</v>
      </c>
      <c r="BM86" s="23" t="s">
        <v>562</v>
      </c>
    </row>
    <row r="87" s="1" customFormat="1" ht="16.5" customHeight="1">
      <c r="B87" s="45"/>
      <c r="C87" s="221" t="s">
        <v>192</v>
      </c>
      <c r="D87" s="221" t="s">
        <v>132</v>
      </c>
      <c r="E87" s="222" t="s">
        <v>563</v>
      </c>
      <c r="F87" s="223" t="s">
        <v>564</v>
      </c>
      <c r="G87" s="224" t="s">
        <v>313</v>
      </c>
      <c r="H87" s="225">
        <v>1</v>
      </c>
      <c r="I87" s="226"/>
      <c r="J87" s="227">
        <f>ROUND(I87*H87,2)</f>
        <v>0</v>
      </c>
      <c r="K87" s="223" t="s">
        <v>23</v>
      </c>
      <c r="L87" s="71"/>
      <c r="M87" s="228" t="s">
        <v>23</v>
      </c>
      <c r="N87" s="229" t="s">
        <v>43</v>
      </c>
      <c r="O87" s="46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3" t="s">
        <v>137</v>
      </c>
      <c r="AT87" s="23" t="s">
        <v>132</v>
      </c>
      <c r="AU87" s="23" t="s">
        <v>81</v>
      </c>
      <c r="AY87" s="23" t="s">
        <v>130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3" t="s">
        <v>79</v>
      </c>
      <c r="BK87" s="232">
        <f>ROUND(I87*H87,2)</f>
        <v>0</v>
      </c>
      <c r="BL87" s="23" t="s">
        <v>137</v>
      </c>
      <c r="BM87" s="23" t="s">
        <v>565</v>
      </c>
    </row>
    <row r="88" s="1" customFormat="1" ht="16.5" customHeight="1">
      <c r="B88" s="45"/>
      <c r="C88" s="221" t="s">
        <v>197</v>
      </c>
      <c r="D88" s="221" t="s">
        <v>132</v>
      </c>
      <c r="E88" s="222" t="s">
        <v>566</v>
      </c>
      <c r="F88" s="223" t="s">
        <v>567</v>
      </c>
      <c r="G88" s="224" t="s">
        <v>313</v>
      </c>
      <c r="H88" s="225">
        <v>1</v>
      </c>
      <c r="I88" s="226"/>
      <c r="J88" s="227">
        <f>ROUND(I88*H88,2)</f>
        <v>0</v>
      </c>
      <c r="K88" s="223" t="s">
        <v>23</v>
      </c>
      <c r="L88" s="71"/>
      <c r="M88" s="228" t="s">
        <v>23</v>
      </c>
      <c r="N88" s="229" t="s">
        <v>43</v>
      </c>
      <c r="O88" s="46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3" t="s">
        <v>137</v>
      </c>
      <c r="AT88" s="23" t="s">
        <v>132</v>
      </c>
      <c r="AU88" s="23" t="s">
        <v>81</v>
      </c>
      <c r="AY88" s="23" t="s">
        <v>130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3" t="s">
        <v>79</v>
      </c>
      <c r="BK88" s="232">
        <f>ROUND(I88*H88,2)</f>
        <v>0</v>
      </c>
      <c r="BL88" s="23" t="s">
        <v>137</v>
      </c>
      <c r="BM88" s="23" t="s">
        <v>568</v>
      </c>
    </row>
    <row r="89" s="1" customFormat="1" ht="16.5" customHeight="1">
      <c r="B89" s="45"/>
      <c r="C89" s="221" t="s">
        <v>206</v>
      </c>
      <c r="D89" s="221" t="s">
        <v>132</v>
      </c>
      <c r="E89" s="222" t="s">
        <v>569</v>
      </c>
      <c r="F89" s="223" t="s">
        <v>570</v>
      </c>
      <c r="G89" s="224" t="s">
        <v>313</v>
      </c>
      <c r="H89" s="225">
        <v>1</v>
      </c>
      <c r="I89" s="226"/>
      <c r="J89" s="227">
        <f>ROUND(I89*H89,2)</f>
        <v>0</v>
      </c>
      <c r="K89" s="223" t="s">
        <v>23</v>
      </c>
      <c r="L89" s="71"/>
      <c r="M89" s="228" t="s">
        <v>23</v>
      </c>
      <c r="N89" s="229" t="s">
        <v>43</v>
      </c>
      <c r="O89" s="46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3" t="s">
        <v>137</v>
      </c>
      <c r="AT89" s="23" t="s">
        <v>132</v>
      </c>
      <c r="AU89" s="23" t="s">
        <v>81</v>
      </c>
      <c r="AY89" s="23" t="s">
        <v>130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3" t="s">
        <v>79</v>
      </c>
      <c r="BK89" s="232">
        <f>ROUND(I89*H89,2)</f>
        <v>0</v>
      </c>
      <c r="BL89" s="23" t="s">
        <v>137</v>
      </c>
      <c r="BM89" s="23" t="s">
        <v>571</v>
      </c>
    </row>
    <row r="90" s="1" customFormat="1" ht="16.5" customHeight="1">
      <c r="B90" s="45"/>
      <c r="C90" s="221" t="s">
        <v>211</v>
      </c>
      <c r="D90" s="221" t="s">
        <v>132</v>
      </c>
      <c r="E90" s="222" t="s">
        <v>572</v>
      </c>
      <c r="F90" s="223" t="s">
        <v>573</v>
      </c>
      <c r="G90" s="224" t="s">
        <v>313</v>
      </c>
      <c r="H90" s="225">
        <v>1</v>
      </c>
      <c r="I90" s="226"/>
      <c r="J90" s="227">
        <f>ROUND(I90*H90,2)</f>
        <v>0</v>
      </c>
      <c r="K90" s="223" t="s">
        <v>23</v>
      </c>
      <c r="L90" s="71"/>
      <c r="M90" s="228" t="s">
        <v>23</v>
      </c>
      <c r="N90" s="229" t="s">
        <v>43</v>
      </c>
      <c r="O90" s="46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3" t="s">
        <v>137</v>
      </c>
      <c r="AT90" s="23" t="s">
        <v>132</v>
      </c>
      <c r="AU90" s="23" t="s">
        <v>81</v>
      </c>
      <c r="AY90" s="23" t="s">
        <v>130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3" t="s">
        <v>79</v>
      </c>
      <c r="BK90" s="232">
        <f>ROUND(I90*H90,2)</f>
        <v>0</v>
      </c>
      <c r="BL90" s="23" t="s">
        <v>137</v>
      </c>
      <c r="BM90" s="23" t="s">
        <v>574</v>
      </c>
    </row>
    <row r="91" s="1" customFormat="1" ht="16.5" customHeight="1">
      <c r="B91" s="45"/>
      <c r="C91" s="221" t="s">
        <v>217</v>
      </c>
      <c r="D91" s="221" t="s">
        <v>132</v>
      </c>
      <c r="E91" s="222" t="s">
        <v>575</v>
      </c>
      <c r="F91" s="223" t="s">
        <v>576</v>
      </c>
      <c r="G91" s="224" t="s">
        <v>313</v>
      </c>
      <c r="H91" s="225">
        <v>1</v>
      </c>
      <c r="I91" s="226"/>
      <c r="J91" s="227">
        <f>ROUND(I91*H91,2)</f>
        <v>0</v>
      </c>
      <c r="K91" s="223" t="s">
        <v>23</v>
      </c>
      <c r="L91" s="71"/>
      <c r="M91" s="228" t="s">
        <v>23</v>
      </c>
      <c r="N91" s="229" t="s">
        <v>43</v>
      </c>
      <c r="O91" s="46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3" t="s">
        <v>137</v>
      </c>
      <c r="AT91" s="23" t="s">
        <v>132</v>
      </c>
      <c r="AU91" s="23" t="s">
        <v>81</v>
      </c>
      <c r="AY91" s="23" t="s">
        <v>130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3" t="s">
        <v>79</v>
      </c>
      <c r="BK91" s="232">
        <f>ROUND(I91*H91,2)</f>
        <v>0</v>
      </c>
      <c r="BL91" s="23" t="s">
        <v>137</v>
      </c>
      <c r="BM91" s="23" t="s">
        <v>577</v>
      </c>
    </row>
    <row r="92" s="1" customFormat="1" ht="16.5" customHeight="1">
      <c r="B92" s="45"/>
      <c r="C92" s="221" t="s">
        <v>222</v>
      </c>
      <c r="D92" s="221" t="s">
        <v>132</v>
      </c>
      <c r="E92" s="222" t="s">
        <v>578</v>
      </c>
      <c r="F92" s="223" t="s">
        <v>579</v>
      </c>
      <c r="G92" s="224" t="s">
        <v>313</v>
      </c>
      <c r="H92" s="225">
        <v>2</v>
      </c>
      <c r="I92" s="226"/>
      <c r="J92" s="227">
        <f>ROUND(I92*H92,2)</f>
        <v>0</v>
      </c>
      <c r="K92" s="223" t="s">
        <v>23</v>
      </c>
      <c r="L92" s="71"/>
      <c r="M92" s="228" t="s">
        <v>23</v>
      </c>
      <c r="N92" s="229" t="s">
        <v>43</v>
      </c>
      <c r="O92" s="46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3" t="s">
        <v>137</v>
      </c>
      <c r="AT92" s="23" t="s">
        <v>132</v>
      </c>
      <c r="AU92" s="23" t="s">
        <v>81</v>
      </c>
      <c r="AY92" s="23" t="s">
        <v>130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3" t="s">
        <v>79</v>
      </c>
      <c r="BK92" s="232">
        <f>ROUND(I92*H92,2)</f>
        <v>0</v>
      </c>
      <c r="BL92" s="23" t="s">
        <v>137</v>
      </c>
      <c r="BM92" s="23" t="s">
        <v>580</v>
      </c>
    </row>
    <row r="93" s="1" customFormat="1" ht="16.5" customHeight="1">
      <c r="B93" s="45"/>
      <c r="C93" s="221" t="s">
        <v>227</v>
      </c>
      <c r="D93" s="221" t="s">
        <v>132</v>
      </c>
      <c r="E93" s="222" t="s">
        <v>581</v>
      </c>
      <c r="F93" s="223" t="s">
        <v>582</v>
      </c>
      <c r="G93" s="224" t="s">
        <v>313</v>
      </c>
      <c r="H93" s="225">
        <v>1</v>
      </c>
      <c r="I93" s="226"/>
      <c r="J93" s="227">
        <f>ROUND(I93*H93,2)</f>
        <v>0</v>
      </c>
      <c r="K93" s="223" t="s">
        <v>23</v>
      </c>
      <c r="L93" s="71"/>
      <c r="M93" s="228" t="s">
        <v>23</v>
      </c>
      <c r="N93" s="229" t="s">
        <v>43</v>
      </c>
      <c r="O93" s="46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3" t="s">
        <v>137</v>
      </c>
      <c r="AT93" s="23" t="s">
        <v>132</v>
      </c>
      <c r="AU93" s="23" t="s">
        <v>81</v>
      </c>
      <c r="AY93" s="23" t="s">
        <v>130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3" t="s">
        <v>79</v>
      </c>
      <c r="BK93" s="232">
        <f>ROUND(I93*H93,2)</f>
        <v>0</v>
      </c>
      <c r="BL93" s="23" t="s">
        <v>137</v>
      </c>
      <c r="BM93" s="23" t="s">
        <v>583</v>
      </c>
    </row>
    <row r="94" s="1" customFormat="1" ht="16.5" customHeight="1">
      <c r="B94" s="45"/>
      <c r="C94" s="221" t="s">
        <v>232</v>
      </c>
      <c r="D94" s="221" t="s">
        <v>132</v>
      </c>
      <c r="E94" s="222" t="s">
        <v>584</v>
      </c>
      <c r="F94" s="223" t="s">
        <v>585</v>
      </c>
      <c r="G94" s="224" t="s">
        <v>586</v>
      </c>
      <c r="H94" s="225">
        <v>1</v>
      </c>
      <c r="I94" s="226"/>
      <c r="J94" s="227">
        <f>ROUND(I94*H94,2)</f>
        <v>0</v>
      </c>
      <c r="K94" s="223" t="s">
        <v>23</v>
      </c>
      <c r="L94" s="71"/>
      <c r="M94" s="228" t="s">
        <v>23</v>
      </c>
      <c r="N94" s="278" t="s">
        <v>43</v>
      </c>
      <c r="O94" s="279"/>
      <c r="P94" s="280">
        <f>O94*H94</f>
        <v>0</v>
      </c>
      <c r="Q94" s="280">
        <v>0</v>
      </c>
      <c r="R94" s="280">
        <f>Q94*H94</f>
        <v>0</v>
      </c>
      <c r="S94" s="280">
        <v>0</v>
      </c>
      <c r="T94" s="281">
        <f>S94*H94</f>
        <v>0</v>
      </c>
      <c r="AR94" s="23" t="s">
        <v>137</v>
      </c>
      <c r="AT94" s="23" t="s">
        <v>132</v>
      </c>
      <c r="AU94" s="23" t="s">
        <v>81</v>
      </c>
      <c r="AY94" s="23" t="s">
        <v>130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3" t="s">
        <v>79</v>
      </c>
      <c r="BK94" s="232">
        <f>ROUND(I94*H94,2)</f>
        <v>0</v>
      </c>
      <c r="BL94" s="23" t="s">
        <v>137</v>
      </c>
      <c r="BM94" s="23" t="s">
        <v>587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6"/>
      <c r="J95" s="67"/>
      <c r="K95" s="67"/>
      <c r="L95" s="71"/>
    </row>
  </sheetData>
  <sheetProtection sheet="1" autoFilter="0" formatColumns="0" formatRows="0" objects="1" scenarios="1" spinCount="100000" saltValue="C86HR092nWDvjxjFhR/aSH+sthq38XpcbxeznxLA+6Xs1hDjaiFKpaXAZSQy1LuSmjIDElvA3jGadThz2t8JCg==" hashValue="he075iPpDPI570BZn8XXreZ4/hld0rzNRYo+VfHVlTzcweiTTreAFGwE9H6cDyhguInpD0vqV41tb/j1gXk7KA==" algorithmName="SHA-512" password="CC35"/>
  <autoFilter ref="C77:K9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2" customWidth="1"/>
    <col min="2" max="2" width="1.664063" style="282" customWidth="1"/>
    <col min="3" max="4" width="5" style="282" customWidth="1"/>
    <col min="5" max="5" width="11.67" style="282" customWidth="1"/>
    <col min="6" max="6" width="9.17" style="282" customWidth="1"/>
    <col min="7" max="7" width="5" style="282" customWidth="1"/>
    <col min="8" max="8" width="77.83" style="282" customWidth="1"/>
    <col min="9" max="10" width="20" style="282" customWidth="1"/>
    <col min="11" max="11" width="1.664063" style="282" customWidth="1"/>
  </cols>
  <sheetData>
    <row r="1" ht="37.5" customHeight="1"/>
    <row r="2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4" customFormat="1" ht="45" customHeight="1">
      <c r="B3" s="286"/>
      <c r="C3" s="287" t="s">
        <v>588</v>
      </c>
      <c r="D3" s="287"/>
      <c r="E3" s="287"/>
      <c r="F3" s="287"/>
      <c r="G3" s="287"/>
      <c r="H3" s="287"/>
      <c r="I3" s="287"/>
      <c r="J3" s="287"/>
      <c r="K3" s="288"/>
    </row>
    <row r="4" ht="25.5" customHeight="1">
      <c r="B4" s="289"/>
      <c r="C4" s="290" t="s">
        <v>589</v>
      </c>
      <c r="D4" s="290"/>
      <c r="E4" s="290"/>
      <c r="F4" s="290"/>
      <c r="G4" s="290"/>
      <c r="H4" s="290"/>
      <c r="I4" s="290"/>
      <c r="J4" s="290"/>
      <c r="K4" s="291"/>
    </row>
    <row r="5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ht="15" customHeight="1">
      <c r="B6" s="289"/>
      <c r="C6" s="293" t="s">
        <v>590</v>
      </c>
      <c r="D6" s="293"/>
      <c r="E6" s="293"/>
      <c r="F6" s="293"/>
      <c r="G6" s="293"/>
      <c r="H6" s="293"/>
      <c r="I6" s="293"/>
      <c r="J6" s="293"/>
      <c r="K6" s="291"/>
    </row>
    <row r="7" ht="15" customHeight="1">
      <c r="B7" s="294"/>
      <c r="C7" s="293" t="s">
        <v>591</v>
      </c>
      <c r="D7" s="293"/>
      <c r="E7" s="293"/>
      <c r="F7" s="293"/>
      <c r="G7" s="293"/>
      <c r="H7" s="293"/>
      <c r="I7" s="293"/>
      <c r="J7" s="293"/>
      <c r="K7" s="291"/>
    </row>
    <row r="8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ht="15" customHeight="1">
      <c r="B9" s="294"/>
      <c r="C9" s="293" t="s">
        <v>592</v>
      </c>
      <c r="D9" s="293"/>
      <c r="E9" s="293"/>
      <c r="F9" s="293"/>
      <c r="G9" s="293"/>
      <c r="H9" s="293"/>
      <c r="I9" s="293"/>
      <c r="J9" s="293"/>
      <c r="K9" s="291"/>
    </row>
    <row r="10" ht="15" customHeight="1">
      <c r="B10" s="294"/>
      <c r="C10" s="293"/>
      <c r="D10" s="293" t="s">
        <v>593</v>
      </c>
      <c r="E10" s="293"/>
      <c r="F10" s="293"/>
      <c r="G10" s="293"/>
      <c r="H10" s="293"/>
      <c r="I10" s="293"/>
      <c r="J10" s="293"/>
      <c r="K10" s="291"/>
    </row>
    <row r="11" ht="15" customHeight="1">
      <c r="B11" s="294"/>
      <c r="C11" s="295"/>
      <c r="D11" s="293" t="s">
        <v>594</v>
      </c>
      <c r="E11" s="293"/>
      <c r="F11" s="293"/>
      <c r="G11" s="293"/>
      <c r="H11" s="293"/>
      <c r="I11" s="293"/>
      <c r="J11" s="293"/>
      <c r="K11" s="291"/>
    </row>
    <row r="12" ht="12.75" customHeight="1">
      <c r="B12" s="294"/>
      <c r="C12" s="295"/>
      <c r="D12" s="295"/>
      <c r="E12" s="295"/>
      <c r="F12" s="295"/>
      <c r="G12" s="295"/>
      <c r="H12" s="295"/>
      <c r="I12" s="295"/>
      <c r="J12" s="295"/>
      <c r="K12" s="291"/>
    </row>
    <row r="13" ht="15" customHeight="1">
      <c r="B13" s="294"/>
      <c r="C13" s="295"/>
      <c r="D13" s="293" t="s">
        <v>595</v>
      </c>
      <c r="E13" s="293"/>
      <c r="F13" s="293"/>
      <c r="G13" s="293"/>
      <c r="H13" s="293"/>
      <c r="I13" s="293"/>
      <c r="J13" s="293"/>
      <c r="K13" s="291"/>
    </row>
    <row r="14" ht="15" customHeight="1">
      <c r="B14" s="294"/>
      <c r="C14" s="295"/>
      <c r="D14" s="293" t="s">
        <v>596</v>
      </c>
      <c r="E14" s="293"/>
      <c r="F14" s="293"/>
      <c r="G14" s="293"/>
      <c r="H14" s="293"/>
      <c r="I14" s="293"/>
      <c r="J14" s="293"/>
      <c r="K14" s="291"/>
    </row>
    <row r="15" ht="15" customHeight="1">
      <c r="B15" s="294"/>
      <c r="C15" s="295"/>
      <c r="D15" s="293" t="s">
        <v>597</v>
      </c>
      <c r="E15" s="293"/>
      <c r="F15" s="293"/>
      <c r="G15" s="293"/>
      <c r="H15" s="293"/>
      <c r="I15" s="293"/>
      <c r="J15" s="293"/>
      <c r="K15" s="291"/>
    </row>
    <row r="16" ht="15" customHeight="1">
      <c r="B16" s="294"/>
      <c r="C16" s="295"/>
      <c r="D16" s="295"/>
      <c r="E16" s="296" t="s">
        <v>598</v>
      </c>
      <c r="F16" s="293" t="s">
        <v>599</v>
      </c>
      <c r="G16" s="293"/>
      <c r="H16" s="293"/>
      <c r="I16" s="293"/>
      <c r="J16" s="293"/>
      <c r="K16" s="291"/>
    </row>
    <row r="17" ht="15" customHeight="1">
      <c r="B17" s="294"/>
      <c r="C17" s="295"/>
      <c r="D17" s="295"/>
      <c r="E17" s="296" t="s">
        <v>78</v>
      </c>
      <c r="F17" s="293" t="s">
        <v>600</v>
      </c>
      <c r="G17" s="293"/>
      <c r="H17" s="293"/>
      <c r="I17" s="293"/>
      <c r="J17" s="293"/>
      <c r="K17" s="291"/>
    </row>
    <row r="18" ht="15" customHeight="1">
      <c r="B18" s="294"/>
      <c r="C18" s="295"/>
      <c r="D18" s="295"/>
      <c r="E18" s="296" t="s">
        <v>601</v>
      </c>
      <c r="F18" s="293" t="s">
        <v>602</v>
      </c>
      <c r="G18" s="293"/>
      <c r="H18" s="293"/>
      <c r="I18" s="293"/>
      <c r="J18" s="293"/>
      <c r="K18" s="291"/>
    </row>
    <row r="19" ht="15" customHeight="1">
      <c r="B19" s="294"/>
      <c r="C19" s="295"/>
      <c r="D19" s="295"/>
      <c r="E19" s="296" t="s">
        <v>84</v>
      </c>
      <c r="F19" s="293" t="s">
        <v>603</v>
      </c>
      <c r="G19" s="293"/>
      <c r="H19" s="293"/>
      <c r="I19" s="293"/>
      <c r="J19" s="293"/>
      <c r="K19" s="291"/>
    </row>
    <row r="20" ht="15" customHeight="1">
      <c r="B20" s="294"/>
      <c r="C20" s="295"/>
      <c r="D20" s="295"/>
      <c r="E20" s="296" t="s">
        <v>604</v>
      </c>
      <c r="F20" s="293" t="s">
        <v>605</v>
      </c>
      <c r="G20" s="293"/>
      <c r="H20" s="293"/>
      <c r="I20" s="293"/>
      <c r="J20" s="293"/>
      <c r="K20" s="291"/>
    </row>
    <row r="21" ht="15" customHeight="1">
      <c r="B21" s="294"/>
      <c r="C21" s="295"/>
      <c r="D21" s="295"/>
      <c r="E21" s="296" t="s">
        <v>606</v>
      </c>
      <c r="F21" s="293" t="s">
        <v>607</v>
      </c>
      <c r="G21" s="293"/>
      <c r="H21" s="293"/>
      <c r="I21" s="293"/>
      <c r="J21" s="293"/>
      <c r="K21" s="291"/>
    </row>
    <row r="22" ht="12.75" customHeight="1">
      <c r="B22" s="294"/>
      <c r="C22" s="295"/>
      <c r="D22" s="295"/>
      <c r="E22" s="295"/>
      <c r="F22" s="295"/>
      <c r="G22" s="295"/>
      <c r="H22" s="295"/>
      <c r="I22" s="295"/>
      <c r="J22" s="295"/>
      <c r="K22" s="291"/>
    </row>
    <row r="23" ht="15" customHeight="1">
      <c r="B23" s="294"/>
      <c r="C23" s="293" t="s">
        <v>608</v>
      </c>
      <c r="D23" s="293"/>
      <c r="E23" s="293"/>
      <c r="F23" s="293"/>
      <c r="G23" s="293"/>
      <c r="H23" s="293"/>
      <c r="I23" s="293"/>
      <c r="J23" s="293"/>
      <c r="K23" s="291"/>
    </row>
    <row r="24" ht="15" customHeight="1">
      <c r="B24" s="294"/>
      <c r="C24" s="293" t="s">
        <v>609</v>
      </c>
      <c r="D24" s="293"/>
      <c r="E24" s="293"/>
      <c r="F24" s="293"/>
      <c r="G24" s="293"/>
      <c r="H24" s="293"/>
      <c r="I24" s="293"/>
      <c r="J24" s="293"/>
      <c r="K24" s="291"/>
    </row>
    <row r="25" ht="15" customHeight="1">
      <c r="B25" s="294"/>
      <c r="C25" s="293"/>
      <c r="D25" s="293" t="s">
        <v>610</v>
      </c>
      <c r="E25" s="293"/>
      <c r="F25" s="293"/>
      <c r="G25" s="293"/>
      <c r="H25" s="293"/>
      <c r="I25" s="293"/>
      <c r="J25" s="293"/>
      <c r="K25" s="291"/>
    </row>
    <row r="26" ht="15" customHeight="1">
      <c r="B26" s="294"/>
      <c r="C26" s="295"/>
      <c r="D26" s="293" t="s">
        <v>611</v>
      </c>
      <c r="E26" s="293"/>
      <c r="F26" s="293"/>
      <c r="G26" s="293"/>
      <c r="H26" s="293"/>
      <c r="I26" s="293"/>
      <c r="J26" s="293"/>
      <c r="K26" s="291"/>
    </row>
    <row r="27" ht="12.75" customHeight="1">
      <c r="B27" s="294"/>
      <c r="C27" s="295"/>
      <c r="D27" s="295"/>
      <c r="E27" s="295"/>
      <c r="F27" s="295"/>
      <c r="G27" s="295"/>
      <c r="H27" s="295"/>
      <c r="I27" s="295"/>
      <c r="J27" s="295"/>
      <c r="K27" s="291"/>
    </row>
    <row r="28" ht="15" customHeight="1">
      <c r="B28" s="294"/>
      <c r="C28" s="295"/>
      <c r="D28" s="293" t="s">
        <v>612</v>
      </c>
      <c r="E28" s="293"/>
      <c r="F28" s="293"/>
      <c r="G28" s="293"/>
      <c r="H28" s="293"/>
      <c r="I28" s="293"/>
      <c r="J28" s="293"/>
      <c r="K28" s="291"/>
    </row>
    <row r="29" ht="15" customHeight="1">
      <c r="B29" s="294"/>
      <c r="C29" s="295"/>
      <c r="D29" s="293" t="s">
        <v>613</v>
      </c>
      <c r="E29" s="293"/>
      <c r="F29" s="293"/>
      <c r="G29" s="293"/>
      <c r="H29" s="293"/>
      <c r="I29" s="293"/>
      <c r="J29" s="293"/>
      <c r="K29" s="291"/>
    </row>
    <row r="30" ht="12.75" customHeight="1">
      <c r="B30" s="294"/>
      <c r="C30" s="295"/>
      <c r="D30" s="295"/>
      <c r="E30" s="295"/>
      <c r="F30" s="295"/>
      <c r="G30" s="295"/>
      <c r="H30" s="295"/>
      <c r="I30" s="295"/>
      <c r="J30" s="295"/>
      <c r="K30" s="291"/>
    </row>
    <row r="31" ht="15" customHeight="1">
      <c r="B31" s="294"/>
      <c r="C31" s="295"/>
      <c r="D31" s="293" t="s">
        <v>614</v>
      </c>
      <c r="E31" s="293"/>
      <c r="F31" s="293"/>
      <c r="G31" s="293"/>
      <c r="H31" s="293"/>
      <c r="I31" s="293"/>
      <c r="J31" s="293"/>
      <c r="K31" s="291"/>
    </row>
    <row r="32" ht="15" customHeight="1">
      <c r="B32" s="294"/>
      <c r="C32" s="295"/>
      <c r="D32" s="293" t="s">
        <v>615</v>
      </c>
      <c r="E32" s="293"/>
      <c r="F32" s="293"/>
      <c r="G32" s="293"/>
      <c r="H32" s="293"/>
      <c r="I32" s="293"/>
      <c r="J32" s="293"/>
      <c r="K32" s="291"/>
    </row>
    <row r="33" ht="15" customHeight="1">
      <c r="B33" s="294"/>
      <c r="C33" s="295"/>
      <c r="D33" s="293" t="s">
        <v>616</v>
      </c>
      <c r="E33" s="293"/>
      <c r="F33" s="293"/>
      <c r="G33" s="293"/>
      <c r="H33" s="293"/>
      <c r="I33" s="293"/>
      <c r="J33" s="293"/>
      <c r="K33" s="291"/>
    </row>
    <row r="34" ht="15" customHeight="1">
      <c r="B34" s="294"/>
      <c r="C34" s="295"/>
      <c r="D34" s="293"/>
      <c r="E34" s="297" t="s">
        <v>115</v>
      </c>
      <c r="F34" s="293"/>
      <c r="G34" s="293" t="s">
        <v>617</v>
      </c>
      <c r="H34" s="293"/>
      <c r="I34" s="293"/>
      <c r="J34" s="293"/>
      <c r="K34" s="291"/>
    </row>
    <row r="35" ht="30.75" customHeight="1">
      <c r="B35" s="294"/>
      <c r="C35" s="295"/>
      <c r="D35" s="293"/>
      <c r="E35" s="297" t="s">
        <v>618</v>
      </c>
      <c r="F35" s="293"/>
      <c r="G35" s="293" t="s">
        <v>619</v>
      </c>
      <c r="H35" s="293"/>
      <c r="I35" s="293"/>
      <c r="J35" s="293"/>
      <c r="K35" s="291"/>
    </row>
    <row r="36" ht="15" customHeight="1">
      <c r="B36" s="294"/>
      <c r="C36" s="295"/>
      <c r="D36" s="293"/>
      <c r="E36" s="297" t="s">
        <v>53</v>
      </c>
      <c r="F36" s="293"/>
      <c r="G36" s="293" t="s">
        <v>620</v>
      </c>
      <c r="H36" s="293"/>
      <c r="I36" s="293"/>
      <c r="J36" s="293"/>
      <c r="K36" s="291"/>
    </row>
    <row r="37" ht="15" customHeight="1">
      <c r="B37" s="294"/>
      <c r="C37" s="295"/>
      <c r="D37" s="293"/>
      <c r="E37" s="297" t="s">
        <v>116</v>
      </c>
      <c r="F37" s="293"/>
      <c r="G37" s="293" t="s">
        <v>621</v>
      </c>
      <c r="H37" s="293"/>
      <c r="I37" s="293"/>
      <c r="J37" s="293"/>
      <c r="K37" s="291"/>
    </row>
    <row r="38" ht="15" customHeight="1">
      <c r="B38" s="294"/>
      <c r="C38" s="295"/>
      <c r="D38" s="293"/>
      <c r="E38" s="297" t="s">
        <v>117</v>
      </c>
      <c r="F38" s="293"/>
      <c r="G38" s="293" t="s">
        <v>622</v>
      </c>
      <c r="H38" s="293"/>
      <c r="I38" s="293"/>
      <c r="J38" s="293"/>
      <c r="K38" s="291"/>
    </row>
    <row r="39" ht="15" customHeight="1">
      <c r="B39" s="294"/>
      <c r="C39" s="295"/>
      <c r="D39" s="293"/>
      <c r="E39" s="297" t="s">
        <v>118</v>
      </c>
      <c r="F39" s="293"/>
      <c r="G39" s="293" t="s">
        <v>623</v>
      </c>
      <c r="H39" s="293"/>
      <c r="I39" s="293"/>
      <c r="J39" s="293"/>
      <c r="K39" s="291"/>
    </row>
    <row r="40" ht="15" customHeight="1">
      <c r="B40" s="294"/>
      <c r="C40" s="295"/>
      <c r="D40" s="293"/>
      <c r="E40" s="297" t="s">
        <v>624</v>
      </c>
      <c r="F40" s="293"/>
      <c r="G40" s="293" t="s">
        <v>625</v>
      </c>
      <c r="H40" s="293"/>
      <c r="I40" s="293"/>
      <c r="J40" s="293"/>
      <c r="K40" s="291"/>
    </row>
    <row r="41" ht="15" customHeight="1">
      <c r="B41" s="294"/>
      <c r="C41" s="295"/>
      <c r="D41" s="293"/>
      <c r="E41" s="297"/>
      <c r="F41" s="293"/>
      <c r="G41" s="293" t="s">
        <v>626</v>
      </c>
      <c r="H41" s="293"/>
      <c r="I41" s="293"/>
      <c r="J41" s="293"/>
      <c r="K41" s="291"/>
    </row>
    <row r="42" ht="15" customHeight="1">
      <c r="B42" s="294"/>
      <c r="C42" s="295"/>
      <c r="D42" s="293"/>
      <c r="E42" s="297" t="s">
        <v>627</v>
      </c>
      <c r="F42" s="293"/>
      <c r="G42" s="293" t="s">
        <v>628</v>
      </c>
      <c r="H42" s="293"/>
      <c r="I42" s="293"/>
      <c r="J42" s="293"/>
      <c r="K42" s="291"/>
    </row>
    <row r="43" ht="15" customHeight="1">
      <c r="B43" s="294"/>
      <c r="C43" s="295"/>
      <c r="D43" s="293"/>
      <c r="E43" s="297" t="s">
        <v>120</v>
      </c>
      <c r="F43" s="293"/>
      <c r="G43" s="293" t="s">
        <v>629</v>
      </c>
      <c r="H43" s="293"/>
      <c r="I43" s="293"/>
      <c r="J43" s="293"/>
      <c r="K43" s="291"/>
    </row>
    <row r="44" ht="12.75" customHeight="1">
      <c r="B44" s="294"/>
      <c r="C44" s="295"/>
      <c r="D44" s="293"/>
      <c r="E44" s="293"/>
      <c r="F44" s="293"/>
      <c r="G44" s="293"/>
      <c r="H44" s="293"/>
      <c r="I44" s="293"/>
      <c r="J44" s="293"/>
      <c r="K44" s="291"/>
    </row>
    <row r="45" ht="15" customHeight="1">
      <c r="B45" s="294"/>
      <c r="C45" s="295"/>
      <c r="D45" s="293" t="s">
        <v>630</v>
      </c>
      <c r="E45" s="293"/>
      <c r="F45" s="293"/>
      <c r="G45" s="293"/>
      <c r="H45" s="293"/>
      <c r="I45" s="293"/>
      <c r="J45" s="293"/>
      <c r="K45" s="291"/>
    </row>
    <row r="46" ht="15" customHeight="1">
      <c r="B46" s="294"/>
      <c r="C46" s="295"/>
      <c r="D46" s="295"/>
      <c r="E46" s="293" t="s">
        <v>631</v>
      </c>
      <c r="F46" s="293"/>
      <c r="G46" s="293"/>
      <c r="H46" s="293"/>
      <c r="I46" s="293"/>
      <c r="J46" s="293"/>
      <c r="K46" s="291"/>
    </row>
    <row r="47" ht="15" customHeight="1">
      <c r="B47" s="294"/>
      <c r="C47" s="295"/>
      <c r="D47" s="295"/>
      <c r="E47" s="293" t="s">
        <v>632</v>
      </c>
      <c r="F47" s="293"/>
      <c r="G47" s="293"/>
      <c r="H47" s="293"/>
      <c r="I47" s="293"/>
      <c r="J47" s="293"/>
      <c r="K47" s="291"/>
    </row>
    <row r="48" ht="15" customHeight="1">
      <c r="B48" s="294"/>
      <c r="C48" s="295"/>
      <c r="D48" s="295"/>
      <c r="E48" s="293" t="s">
        <v>633</v>
      </c>
      <c r="F48" s="293"/>
      <c r="G48" s="293"/>
      <c r="H48" s="293"/>
      <c r="I48" s="293"/>
      <c r="J48" s="293"/>
      <c r="K48" s="291"/>
    </row>
    <row r="49" ht="15" customHeight="1">
      <c r="B49" s="294"/>
      <c r="C49" s="295"/>
      <c r="D49" s="293" t="s">
        <v>634</v>
      </c>
      <c r="E49" s="293"/>
      <c r="F49" s="293"/>
      <c r="G49" s="293"/>
      <c r="H49" s="293"/>
      <c r="I49" s="293"/>
      <c r="J49" s="293"/>
      <c r="K49" s="291"/>
    </row>
    <row r="50" ht="25.5" customHeight="1">
      <c r="B50" s="289"/>
      <c r="C50" s="290" t="s">
        <v>635</v>
      </c>
      <c r="D50" s="290"/>
      <c r="E50" s="290"/>
      <c r="F50" s="290"/>
      <c r="G50" s="290"/>
      <c r="H50" s="290"/>
      <c r="I50" s="290"/>
      <c r="J50" s="290"/>
      <c r="K50" s="291"/>
    </row>
    <row r="51" ht="5.25" customHeight="1">
      <c r="B51" s="289"/>
      <c r="C51" s="292"/>
      <c r="D51" s="292"/>
      <c r="E51" s="292"/>
      <c r="F51" s="292"/>
      <c r="G51" s="292"/>
      <c r="H51" s="292"/>
      <c r="I51" s="292"/>
      <c r="J51" s="292"/>
      <c r="K51" s="291"/>
    </row>
    <row r="52" ht="15" customHeight="1">
      <c r="B52" s="289"/>
      <c r="C52" s="293" t="s">
        <v>636</v>
      </c>
      <c r="D52" s="293"/>
      <c r="E52" s="293"/>
      <c r="F52" s="293"/>
      <c r="G52" s="293"/>
      <c r="H52" s="293"/>
      <c r="I52" s="293"/>
      <c r="J52" s="293"/>
      <c r="K52" s="291"/>
    </row>
    <row r="53" ht="15" customHeight="1">
      <c r="B53" s="289"/>
      <c r="C53" s="293" t="s">
        <v>637</v>
      </c>
      <c r="D53" s="293"/>
      <c r="E53" s="293"/>
      <c r="F53" s="293"/>
      <c r="G53" s="293"/>
      <c r="H53" s="293"/>
      <c r="I53" s="293"/>
      <c r="J53" s="293"/>
      <c r="K53" s="291"/>
    </row>
    <row r="54" ht="12.75" customHeight="1">
      <c r="B54" s="289"/>
      <c r="C54" s="293"/>
      <c r="D54" s="293"/>
      <c r="E54" s="293"/>
      <c r="F54" s="293"/>
      <c r="G54" s="293"/>
      <c r="H54" s="293"/>
      <c r="I54" s="293"/>
      <c r="J54" s="293"/>
      <c r="K54" s="291"/>
    </row>
    <row r="55" ht="15" customHeight="1">
      <c r="B55" s="289"/>
      <c r="C55" s="293" t="s">
        <v>638</v>
      </c>
      <c r="D55" s="293"/>
      <c r="E55" s="293"/>
      <c r="F55" s="293"/>
      <c r="G55" s="293"/>
      <c r="H55" s="293"/>
      <c r="I55" s="293"/>
      <c r="J55" s="293"/>
      <c r="K55" s="291"/>
    </row>
    <row r="56" ht="15" customHeight="1">
      <c r="B56" s="289"/>
      <c r="C56" s="295"/>
      <c r="D56" s="293" t="s">
        <v>639</v>
      </c>
      <c r="E56" s="293"/>
      <c r="F56" s="293"/>
      <c r="G56" s="293"/>
      <c r="H56" s="293"/>
      <c r="I56" s="293"/>
      <c r="J56" s="293"/>
      <c r="K56" s="291"/>
    </row>
    <row r="57" ht="15" customHeight="1">
      <c r="B57" s="289"/>
      <c r="C57" s="295"/>
      <c r="D57" s="293" t="s">
        <v>640</v>
      </c>
      <c r="E57" s="293"/>
      <c r="F57" s="293"/>
      <c r="G57" s="293"/>
      <c r="H57" s="293"/>
      <c r="I57" s="293"/>
      <c r="J57" s="293"/>
      <c r="K57" s="291"/>
    </row>
    <row r="58" ht="15" customHeight="1">
      <c r="B58" s="289"/>
      <c r="C58" s="295"/>
      <c r="D58" s="293" t="s">
        <v>641</v>
      </c>
      <c r="E58" s="293"/>
      <c r="F58" s="293"/>
      <c r="G58" s="293"/>
      <c r="H58" s="293"/>
      <c r="I58" s="293"/>
      <c r="J58" s="293"/>
      <c r="K58" s="291"/>
    </row>
    <row r="59" ht="15" customHeight="1">
      <c r="B59" s="289"/>
      <c r="C59" s="295"/>
      <c r="D59" s="293" t="s">
        <v>642</v>
      </c>
      <c r="E59" s="293"/>
      <c r="F59" s="293"/>
      <c r="G59" s="293"/>
      <c r="H59" s="293"/>
      <c r="I59" s="293"/>
      <c r="J59" s="293"/>
      <c r="K59" s="291"/>
    </row>
    <row r="60" ht="15" customHeight="1">
      <c r="B60" s="289"/>
      <c r="C60" s="295"/>
      <c r="D60" s="298" t="s">
        <v>643</v>
      </c>
      <c r="E60" s="298"/>
      <c r="F60" s="298"/>
      <c r="G60" s="298"/>
      <c r="H60" s="298"/>
      <c r="I60" s="298"/>
      <c r="J60" s="298"/>
      <c r="K60" s="291"/>
    </row>
    <row r="61" ht="15" customHeight="1">
      <c r="B61" s="289"/>
      <c r="C61" s="295"/>
      <c r="D61" s="293" t="s">
        <v>644</v>
      </c>
      <c r="E61" s="293"/>
      <c r="F61" s="293"/>
      <c r="G61" s="293"/>
      <c r="H61" s="293"/>
      <c r="I61" s="293"/>
      <c r="J61" s="293"/>
      <c r="K61" s="291"/>
    </row>
    <row r="62" ht="12.75" customHeight="1">
      <c r="B62" s="289"/>
      <c r="C62" s="295"/>
      <c r="D62" s="295"/>
      <c r="E62" s="299"/>
      <c r="F62" s="295"/>
      <c r="G62" s="295"/>
      <c r="H62" s="295"/>
      <c r="I62" s="295"/>
      <c r="J62" s="295"/>
      <c r="K62" s="291"/>
    </row>
    <row r="63" ht="15" customHeight="1">
      <c r="B63" s="289"/>
      <c r="C63" s="295"/>
      <c r="D63" s="293" t="s">
        <v>645</v>
      </c>
      <c r="E63" s="293"/>
      <c r="F63" s="293"/>
      <c r="G63" s="293"/>
      <c r="H63" s="293"/>
      <c r="I63" s="293"/>
      <c r="J63" s="293"/>
      <c r="K63" s="291"/>
    </row>
    <row r="64" ht="15" customHeight="1">
      <c r="B64" s="289"/>
      <c r="C64" s="295"/>
      <c r="D64" s="298" t="s">
        <v>646</v>
      </c>
      <c r="E64" s="298"/>
      <c r="F64" s="298"/>
      <c r="G64" s="298"/>
      <c r="H64" s="298"/>
      <c r="I64" s="298"/>
      <c r="J64" s="298"/>
      <c r="K64" s="291"/>
    </row>
    <row r="65" ht="15" customHeight="1">
      <c r="B65" s="289"/>
      <c r="C65" s="295"/>
      <c r="D65" s="293" t="s">
        <v>647</v>
      </c>
      <c r="E65" s="293"/>
      <c r="F65" s="293"/>
      <c r="G65" s="293"/>
      <c r="H65" s="293"/>
      <c r="I65" s="293"/>
      <c r="J65" s="293"/>
      <c r="K65" s="291"/>
    </row>
    <row r="66" ht="15" customHeight="1">
      <c r="B66" s="289"/>
      <c r="C66" s="295"/>
      <c r="D66" s="293" t="s">
        <v>648</v>
      </c>
      <c r="E66" s="293"/>
      <c r="F66" s="293"/>
      <c r="G66" s="293"/>
      <c r="H66" s="293"/>
      <c r="I66" s="293"/>
      <c r="J66" s="293"/>
      <c r="K66" s="291"/>
    </row>
    <row r="67" ht="15" customHeight="1">
      <c r="B67" s="289"/>
      <c r="C67" s="295"/>
      <c r="D67" s="293" t="s">
        <v>649</v>
      </c>
      <c r="E67" s="293"/>
      <c r="F67" s="293"/>
      <c r="G67" s="293"/>
      <c r="H67" s="293"/>
      <c r="I67" s="293"/>
      <c r="J67" s="293"/>
      <c r="K67" s="291"/>
    </row>
    <row r="68" ht="15" customHeight="1">
      <c r="B68" s="289"/>
      <c r="C68" s="295"/>
      <c r="D68" s="293" t="s">
        <v>650</v>
      </c>
      <c r="E68" s="293"/>
      <c r="F68" s="293"/>
      <c r="G68" s="293"/>
      <c r="H68" s="293"/>
      <c r="I68" s="293"/>
      <c r="J68" s="293"/>
      <c r="K68" s="291"/>
    </row>
    <row r="69" ht="12.75" customHeight="1">
      <c r="B69" s="300"/>
      <c r="C69" s="301"/>
      <c r="D69" s="301"/>
      <c r="E69" s="301"/>
      <c r="F69" s="301"/>
      <c r="G69" s="301"/>
      <c r="H69" s="301"/>
      <c r="I69" s="301"/>
      <c r="J69" s="301"/>
      <c r="K69" s="302"/>
    </row>
    <row r="70" ht="18.75" customHeight="1">
      <c r="B70" s="303"/>
      <c r="C70" s="303"/>
      <c r="D70" s="303"/>
      <c r="E70" s="303"/>
      <c r="F70" s="303"/>
      <c r="G70" s="303"/>
      <c r="H70" s="303"/>
      <c r="I70" s="303"/>
      <c r="J70" s="303"/>
      <c r="K70" s="304"/>
    </row>
    <row r="71" ht="18.75" customHeight="1">
      <c r="B71" s="304"/>
      <c r="C71" s="304"/>
      <c r="D71" s="304"/>
      <c r="E71" s="304"/>
      <c r="F71" s="304"/>
      <c r="G71" s="304"/>
      <c r="H71" s="304"/>
      <c r="I71" s="304"/>
      <c r="J71" s="304"/>
      <c r="K71" s="304"/>
    </row>
    <row r="72" ht="7.5" customHeight="1">
      <c r="B72" s="305"/>
      <c r="C72" s="306"/>
      <c r="D72" s="306"/>
      <c r="E72" s="306"/>
      <c r="F72" s="306"/>
      <c r="G72" s="306"/>
      <c r="H72" s="306"/>
      <c r="I72" s="306"/>
      <c r="J72" s="306"/>
      <c r="K72" s="307"/>
    </row>
    <row r="73" ht="45" customHeight="1">
      <c r="B73" s="308"/>
      <c r="C73" s="309" t="s">
        <v>90</v>
      </c>
      <c r="D73" s="309"/>
      <c r="E73" s="309"/>
      <c r="F73" s="309"/>
      <c r="G73" s="309"/>
      <c r="H73" s="309"/>
      <c r="I73" s="309"/>
      <c r="J73" s="309"/>
      <c r="K73" s="310"/>
    </row>
    <row r="74" ht="17.25" customHeight="1">
      <c r="B74" s="308"/>
      <c r="C74" s="311" t="s">
        <v>651</v>
      </c>
      <c r="D74" s="311"/>
      <c r="E74" s="311"/>
      <c r="F74" s="311" t="s">
        <v>652</v>
      </c>
      <c r="G74" s="312"/>
      <c r="H74" s="311" t="s">
        <v>116</v>
      </c>
      <c r="I74" s="311" t="s">
        <v>57</v>
      </c>
      <c r="J74" s="311" t="s">
        <v>653</v>
      </c>
      <c r="K74" s="310"/>
    </row>
    <row r="75" ht="17.25" customHeight="1">
      <c r="B75" s="308"/>
      <c r="C75" s="313" t="s">
        <v>654</v>
      </c>
      <c r="D75" s="313"/>
      <c r="E75" s="313"/>
      <c r="F75" s="314" t="s">
        <v>655</v>
      </c>
      <c r="G75" s="315"/>
      <c r="H75" s="313"/>
      <c r="I75" s="313"/>
      <c r="J75" s="313" t="s">
        <v>656</v>
      </c>
      <c r="K75" s="310"/>
    </row>
    <row r="76" ht="5.25" customHeight="1">
      <c r="B76" s="308"/>
      <c r="C76" s="316"/>
      <c r="D76" s="316"/>
      <c r="E76" s="316"/>
      <c r="F76" s="316"/>
      <c r="G76" s="317"/>
      <c r="H76" s="316"/>
      <c r="I76" s="316"/>
      <c r="J76" s="316"/>
      <c r="K76" s="310"/>
    </row>
    <row r="77" ht="15" customHeight="1">
      <c r="B77" s="308"/>
      <c r="C77" s="297" t="s">
        <v>53</v>
      </c>
      <c r="D77" s="316"/>
      <c r="E77" s="316"/>
      <c r="F77" s="318" t="s">
        <v>657</v>
      </c>
      <c r="G77" s="317"/>
      <c r="H77" s="297" t="s">
        <v>658</v>
      </c>
      <c r="I77" s="297" t="s">
        <v>659</v>
      </c>
      <c r="J77" s="297">
        <v>20</v>
      </c>
      <c r="K77" s="310"/>
    </row>
    <row r="78" ht="15" customHeight="1">
      <c r="B78" s="308"/>
      <c r="C78" s="297" t="s">
        <v>660</v>
      </c>
      <c r="D78" s="297"/>
      <c r="E78" s="297"/>
      <c r="F78" s="318" t="s">
        <v>657</v>
      </c>
      <c r="G78" s="317"/>
      <c r="H78" s="297" t="s">
        <v>661</v>
      </c>
      <c r="I78" s="297" t="s">
        <v>659</v>
      </c>
      <c r="J78" s="297">
        <v>120</v>
      </c>
      <c r="K78" s="310"/>
    </row>
    <row r="79" ht="15" customHeight="1">
      <c r="B79" s="319"/>
      <c r="C79" s="297" t="s">
        <v>662</v>
      </c>
      <c r="D79" s="297"/>
      <c r="E79" s="297"/>
      <c r="F79" s="318" t="s">
        <v>663</v>
      </c>
      <c r="G79" s="317"/>
      <c r="H79" s="297" t="s">
        <v>664</v>
      </c>
      <c r="I79" s="297" t="s">
        <v>659</v>
      </c>
      <c r="J79" s="297">
        <v>50</v>
      </c>
      <c r="K79" s="310"/>
    </row>
    <row r="80" ht="15" customHeight="1">
      <c r="B80" s="319"/>
      <c r="C80" s="297" t="s">
        <v>665</v>
      </c>
      <c r="D80" s="297"/>
      <c r="E80" s="297"/>
      <c r="F80" s="318" t="s">
        <v>657</v>
      </c>
      <c r="G80" s="317"/>
      <c r="H80" s="297" t="s">
        <v>666</v>
      </c>
      <c r="I80" s="297" t="s">
        <v>667</v>
      </c>
      <c r="J80" s="297"/>
      <c r="K80" s="310"/>
    </row>
    <row r="81" ht="15" customHeight="1">
      <c r="B81" s="319"/>
      <c r="C81" s="320" t="s">
        <v>668</v>
      </c>
      <c r="D81" s="320"/>
      <c r="E81" s="320"/>
      <c r="F81" s="321" t="s">
        <v>663</v>
      </c>
      <c r="G81" s="320"/>
      <c r="H81" s="320" t="s">
        <v>669</v>
      </c>
      <c r="I81" s="320" t="s">
        <v>659</v>
      </c>
      <c r="J81" s="320">
        <v>15</v>
      </c>
      <c r="K81" s="310"/>
    </row>
    <row r="82" ht="15" customHeight="1">
      <c r="B82" s="319"/>
      <c r="C82" s="320" t="s">
        <v>670</v>
      </c>
      <c r="D82" s="320"/>
      <c r="E82" s="320"/>
      <c r="F82" s="321" t="s">
        <v>663</v>
      </c>
      <c r="G82" s="320"/>
      <c r="H82" s="320" t="s">
        <v>671</v>
      </c>
      <c r="I82" s="320" t="s">
        <v>659</v>
      </c>
      <c r="J82" s="320">
        <v>15</v>
      </c>
      <c r="K82" s="310"/>
    </row>
    <row r="83" ht="15" customHeight="1">
      <c r="B83" s="319"/>
      <c r="C83" s="320" t="s">
        <v>672</v>
      </c>
      <c r="D83" s="320"/>
      <c r="E83" s="320"/>
      <c r="F83" s="321" t="s">
        <v>663</v>
      </c>
      <c r="G83" s="320"/>
      <c r="H83" s="320" t="s">
        <v>673</v>
      </c>
      <c r="I83" s="320" t="s">
        <v>659</v>
      </c>
      <c r="J83" s="320">
        <v>20</v>
      </c>
      <c r="K83" s="310"/>
    </row>
    <row r="84" ht="15" customHeight="1">
      <c r="B84" s="319"/>
      <c r="C84" s="320" t="s">
        <v>674</v>
      </c>
      <c r="D84" s="320"/>
      <c r="E84" s="320"/>
      <c r="F84" s="321" t="s">
        <v>663</v>
      </c>
      <c r="G84" s="320"/>
      <c r="H84" s="320" t="s">
        <v>675</v>
      </c>
      <c r="I84" s="320" t="s">
        <v>659</v>
      </c>
      <c r="J84" s="320">
        <v>20</v>
      </c>
      <c r="K84" s="310"/>
    </row>
    <row r="85" ht="15" customHeight="1">
      <c r="B85" s="319"/>
      <c r="C85" s="297" t="s">
        <v>676</v>
      </c>
      <c r="D85" s="297"/>
      <c r="E85" s="297"/>
      <c r="F85" s="318" t="s">
        <v>663</v>
      </c>
      <c r="G85" s="317"/>
      <c r="H85" s="297" t="s">
        <v>677</v>
      </c>
      <c r="I85" s="297" t="s">
        <v>659</v>
      </c>
      <c r="J85" s="297">
        <v>50</v>
      </c>
      <c r="K85" s="310"/>
    </row>
    <row r="86" ht="15" customHeight="1">
      <c r="B86" s="319"/>
      <c r="C86" s="297" t="s">
        <v>678</v>
      </c>
      <c r="D86" s="297"/>
      <c r="E86" s="297"/>
      <c r="F86" s="318" t="s">
        <v>663</v>
      </c>
      <c r="G86" s="317"/>
      <c r="H86" s="297" t="s">
        <v>679</v>
      </c>
      <c r="I86" s="297" t="s">
        <v>659</v>
      </c>
      <c r="J86" s="297">
        <v>20</v>
      </c>
      <c r="K86" s="310"/>
    </row>
    <row r="87" ht="15" customHeight="1">
      <c r="B87" s="319"/>
      <c r="C87" s="297" t="s">
        <v>680</v>
      </c>
      <c r="D87" s="297"/>
      <c r="E87" s="297"/>
      <c r="F87" s="318" t="s">
        <v>663</v>
      </c>
      <c r="G87" s="317"/>
      <c r="H87" s="297" t="s">
        <v>681</v>
      </c>
      <c r="I87" s="297" t="s">
        <v>659</v>
      </c>
      <c r="J87" s="297">
        <v>20</v>
      </c>
      <c r="K87" s="310"/>
    </row>
    <row r="88" ht="15" customHeight="1">
      <c r="B88" s="319"/>
      <c r="C88" s="297" t="s">
        <v>682</v>
      </c>
      <c r="D88" s="297"/>
      <c r="E88" s="297"/>
      <c r="F88" s="318" t="s">
        <v>663</v>
      </c>
      <c r="G88" s="317"/>
      <c r="H88" s="297" t="s">
        <v>683</v>
      </c>
      <c r="I88" s="297" t="s">
        <v>659</v>
      </c>
      <c r="J88" s="297">
        <v>50</v>
      </c>
      <c r="K88" s="310"/>
    </row>
    <row r="89" ht="15" customHeight="1">
      <c r="B89" s="319"/>
      <c r="C89" s="297" t="s">
        <v>684</v>
      </c>
      <c r="D89" s="297"/>
      <c r="E89" s="297"/>
      <c r="F89" s="318" t="s">
        <v>663</v>
      </c>
      <c r="G89" s="317"/>
      <c r="H89" s="297" t="s">
        <v>684</v>
      </c>
      <c r="I89" s="297" t="s">
        <v>659</v>
      </c>
      <c r="J89" s="297">
        <v>50</v>
      </c>
      <c r="K89" s="310"/>
    </row>
    <row r="90" ht="15" customHeight="1">
      <c r="B90" s="319"/>
      <c r="C90" s="297" t="s">
        <v>121</v>
      </c>
      <c r="D90" s="297"/>
      <c r="E90" s="297"/>
      <c r="F90" s="318" t="s">
        <v>663</v>
      </c>
      <c r="G90" s="317"/>
      <c r="H90" s="297" t="s">
        <v>685</v>
      </c>
      <c r="I90" s="297" t="s">
        <v>659</v>
      </c>
      <c r="J90" s="297">
        <v>255</v>
      </c>
      <c r="K90" s="310"/>
    </row>
    <row r="91" ht="15" customHeight="1">
      <c r="B91" s="319"/>
      <c r="C91" s="297" t="s">
        <v>686</v>
      </c>
      <c r="D91" s="297"/>
      <c r="E91" s="297"/>
      <c r="F91" s="318" t="s">
        <v>657</v>
      </c>
      <c r="G91" s="317"/>
      <c r="H91" s="297" t="s">
        <v>687</v>
      </c>
      <c r="I91" s="297" t="s">
        <v>688</v>
      </c>
      <c r="J91" s="297"/>
      <c r="K91" s="310"/>
    </row>
    <row r="92" ht="15" customHeight="1">
      <c r="B92" s="319"/>
      <c r="C92" s="297" t="s">
        <v>689</v>
      </c>
      <c r="D92" s="297"/>
      <c r="E92" s="297"/>
      <c r="F92" s="318" t="s">
        <v>657</v>
      </c>
      <c r="G92" s="317"/>
      <c r="H92" s="297" t="s">
        <v>690</v>
      </c>
      <c r="I92" s="297" t="s">
        <v>691</v>
      </c>
      <c r="J92" s="297"/>
      <c r="K92" s="310"/>
    </row>
    <row r="93" ht="15" customHeight="1">
      <c r="B93" s="319"/>
      <c r="C93" s="297" t="s">
        <v>692</v>
      </c>
      <c r="D93" s="297"/>
      <c r="E93" s="297"/>
      <c r="F93" s="318" t="s">
        <v>657</v>
      </c>
      <c r="G93" s="317"/>
      <c r="H93" s="297" t="s">
        <v>692</v>
      </c>
      <c r="I93" s="297" t="s">
        <v>691</v>
      </c>
      <c r="J93" s="297"/>
      <c r="K93" s="310"/>
    </row>
    <row r="94" ht="15" customHeight="1">
      <c r="B94" s="319"/>
      <c r="C94" s="297" t="s">
        <v>38</v>
      </c>
      <c r="D94" s="297"/>
      <c r="E94" s="297"/>
      <c r="F94" s="318" t="s">
        <v>657</v>
      </c>
      <c r="G94" s="317"/>
      <c r="H94" s="297" t="s">
        <v>693</v>
      </c>
      <c r="I94" s="297" t="s">
        <v>691</v>
      </c>
      <c r="J94" s="297"/>
      <c r="K94" s="310"/>
    </row>
    <row r="95" ht="15" customHeight="1">
      <c r="B95" s="319"/>
      <c r="C95" s="297" t="s">
        <v>48</v>
      </c>
      <c r="D95" s="297"/>
      <c r="E95" s="297"/>
      <c r="F95" s="318" t="s">
        <v>657</v>
      </c>
      <c r="G95" s="317"/>
      <c r="H95" s="297" t="s">
        <v>694</v>
      </c>
      <c r="I95" s="297" t="s">
        <v>691</v>
      </c>
      <c r="J95" s="297"/>
      <c r="K95" s="310"/>
    </row>
    <row r="96" ht="15" customHeight="1">
      <c r="B96" s="322"/>
      <c r="C96" s="323"/>
      <c r="D96" s="323"/>
      <c r="E96" s="323"/>
      <c r="F96" s="323"/>
      <c r="G96" s="323"/>
      <c r="H96" s="323"/>
      <c r="I96" s="323"/>
      <c r="J96" s="323"/>
      <c r="K96" s="324"/>
    </row>
    <row r="97" ht="18.75" customHeight="1">
      <c r="B97" s="325"/>
      <c r="C97" s="326"/>
      <c r="D97" s="326"/>
      <c r="E97" s="326"/>
      <c r="F97" s="326"/>
      <c r="G97" s="326"/>
      <c r="H97" s="326"/>
      <c r="I97" s="326"/>
      <c r="J97" s="326"/>
      <c r="K97" s="325"/>
    </row>
    <row r="98" ht="18.75" customHeight="1">
      <c r="B98" s="304"/>
      <c r="C98" s="304"/>
      <c r="D98" s="304"/>
      <c r="E98" s="304"/>
      <c r="F98" s="304"/>
      <c r="G98" s="304"/>
      <c r="H98" s="304"/>
      <c r="I98" s="304"/>
      <c r="J98" s="304"/>
      <c r="K98" s="304"/>
    </row>
    <row r="99" ht="7.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7"/>
    </row>
    <row r="100" ht="45" customHeight="1">
      <c r="B100" s="308"/>
      <c r="C100" s="309" t="s">
        <v>695</v>
      </c>
      <c r="D100" s="309"/>
      <c r="E100" s="309"/>
      <c r="F100" s="309"/>
      <c r="G100" s="309"/>
      <c r="H100" s="309"/>
      <c r="I100" s="309"/>
      <c r="J100" s="309"/>
      <c r="K100" s="310"/>
    </row>
    <row r="101" ht="17.25" customHeight="1">
      <c r="B101" s="308"/>
      <c r="C101" s="311" t="s">
        <v>651</v>
      </c>
      <c r="D101" s="311"/>
      <c r="E101" s="311"/>
      <c r="F101" s="311" t="s">
        <v>652</v>
      </c>
      <c r="G101" s="312"/>
      <c r="H101" s="311" t="s">
        <v>116</v>
      </c>
      <c r="I101" s="311" t="s">
        <v>57</v>
      </c>
      <c r="J101" s="311" t="s">
        <v>653</v>
      </c>
      <c r="K101" s="310"/>
    </row>
    <row r="102" ht="17.25" customHeight="1">
      <c r="B102" s="308"/>
      <c r="C102" s="313" t="s">
        <v>654</v>
      </c>
      <c r="D102" s="313"/>
      <c r="E102" s="313"/>
      <c r="F102" s="314" t="s">
        <v>655</v>
      </c>
      <c r="G102" s="315"/>
      <c r="H102" s="313"/>
      <c r="I102" s="313"/>
      <c r="J102" s="313" t="s">
        <v>656</v>
      </c>
      <c r="K102" s="310"/>
    </row>
    <row r="103" ht="5.25" customHeight="1">
      <c r="B103" s="308"/>
      <c r="C103" s="311"/>
      <c r="D103" s="311"/>
      <c r="E103" s="311"/>
      <c r="F103" s="311"/>
      <c r="G103" s="327"/>
      <c r="H103" s="311"/>
      <c r="I103" s="311"/>
      <c r="J103" s="311"/>
      <c r="K103" s="310"/>
    </row>
    <row r="104" ht="15" customHeight="1">
      <c r="B104" s="308"/>
      <c r="C104" s="297" t="s">
        <v>53</v>
      </c>
      <c r="D104" s="316"/>
      <c r="E104" s="316"/>
      <c r="F104" s="318" t="s">
        <v>657</v>
      </c>
      <c r="G104" s="327"/>
      <c r="H104" s="297" t="s">
        <v>696</v>
      </c>
      <c r="I104" s="297" t="s">
        <v>659</v>
      </c>
      <c r="J104" s="297">
        <v>20</v>
      </c>
      <c r="K104" s="310"/>
    </row>
    <row r="105" ht="15" customHeight="1">
      <c r="B105" s="308"/>
      <c r="C105" s="297" t="s">
        <v>660</v>
      </c>
      <c r="D105" s="297"/>
      <c r="E105" s="297"/>
      <c r="F105" s="318" t="s">
        <v>657</v>
      </c>
      <c r="G105" s="297"/>
      <c r="H105" s="297" t="s">
        <v>696</v>
      </c>
      <c r="I105" s="297" t="s">
        <v>659</v>
      </c>
      <c r="J105" s="297">
        <v>120</v>
      </c>
      <c r="K105" s="310"/>
    </row>
    <row r="106" ht="15" customHeight="1">
      <c r="B106" s="319"/>
      <c r="C106" s="297" t="s">
        <v>662</v>
      </c>
      <c r="D106" s="297"/>
      <c r="E106" s="297"/>
      <c r="F106" s="318" t="s">
        <v>663</v>
      </c>
      <c r="G106" s="297"/>
      <c r="H106" s="297" t="s">
        <v>696</v>
      </c>
      <c r="I106" s="297" t="s">
        <v>659</v>
      </c>
      <c r="J106" s="297">
        <v>50</v>
      </c>
      <c r="K106" s="310"/>
    </row>
    <row r="107" ht="15" customHeight="1">
      <c r="B107" s="319"/>
      <c r="C107" s="297" t="s">
        <v>665</v>
      </c>
      <c r="D107" s="297"/>
      <c r="E107" s="297"/>
      <c r="F107" s="318" t="s">
        <v>657</v>
      </c>
      <c r="G107" s="297"/>
      <c r="H107" s="297" t="s">
        <v>696</v>
      </c>
      <c r="I107" s="297" t="s">
        <v>667</v>
      </c>
      <c r="J107" s="297"/>
      <c r="K107" s="310"/>
    </row>
    <row r="108" ht="15" customHeight="1">
      <c r="B108" s="319"/>
      <c r="C108" s="297" t="s">
        <v>676</v>
      </c>
      <c r="D108" s="297"/>
      <c r="E108" s="297"/>
      <c r="F108" s="318" t="s">
        <v>663</v>
      </c>
      <c r="G108" s="297"/>
      <c r="H108" s="297" t="s">
        <v>696</v>
      </c>
      <c r="I108" s="297" t="s">
        <v>659</v>
      </c>
      <c r="J108" s="297">
        <v>50</v>
      </c>
      <c r="K108" s="310"/>
    </row>
    <row r="109" ht="15" customHeight="1">
      <c r="B109" s="319"/>
      <c r="C109" s="297" t="s">
        <v>684</v>
      </c>
      <c r="D109" s="297"/>
      <c r="E109" s="297"/>
      <c r="F109" s="318" t="s">
        <v>663</v>
      </c>
      <c r="G109" s="297"/>
      <c r="H109" s="297" t="s">
        <v>696</v>
      </c>
      <c r="I109" s="297" t="s">
        <v>659</v>
      </c>
      <c r="J109" s="297">
        <v>50</v>
      </c>
      <c r="K109" s="310"/>
    </row>
    <row r="110" ht="15" customHeight="1">
      <c r="B110" s="319"/>
      <c r="C110" s="297" t="s">
        <v>682</v>
      </c>
      <c r="D110" s="297"/>
      <c r="E110" s="297"/>
      <c r="F110" s="318" t="s">
        <v>663</v>
      </c>
      <c r="G110" s="297"/>
      <c r="H110" s="297" t="s">
        <v>696</v>
      </c>
      <c r="I110" s="297" t="s">
        <v>659</v>
      </c>
      <c r="J110" s="297">
        <v>50</v>
      </c>
      <c r="K110" s="310"/>
    </row>
    <row r="111" ht="15" customHeight="1">
      <c r="B111" s="319"/>
      <c r="C111" s="297" t="s">
        <v>53</v>
      </c>
      <c r="D111" s="297"/>
      <c r="E111" s="297"/>
      <c r="F111" s="318" t="s">
        <v>657</v>
      </c>
      <c r="G111" s="297"/>
      <c r="H111" s="297" t="s">
        <v>697</v>
      </c>
      <c r="I111" s="297" t="s">
        <v>659</v>
      </c>
      <c r="J111" s="297">
        <v>20</v>
      </c>
      <c r="K111" s="310"/>
    </row>
    <row r="112" ht="15" customHeight="1">
      <c r="B112" s="319"/>
      <c r="C112" s="297" t="s">
        <v>698</v>
      </c>
      <c r="D112" s="297"/>
      <c r="E112" s="297"/>
      <c r="F112" s="318" t="s">
        <v>657</v>
      </c>
      <c r="G112" s="297"/>
      <c r="H112" s="297" t="s">
        <v>699</v>
      </c>
      <c r="I112" s="297" t="s">
        <v>659</v>
      </c>
      <c r="J112" s="297">
        <v>120</v>
      </c>
      <c r="K112" s="310"/>
    </row>
    <row r="113" ht="15" customHeight="1">
      <c r="B113" s="319"/>
      <c r="C113" s="297" t="s">
        <v>38</v>
      </c>
      <c r="D113" s="297"/>
      <c r="E113" s="297"/>
      <c r="F113" s="318" t="s">
        <v>657</v>
      </c>
      <c r="G113" s="297"/>
      <c r="H113" s="297" t="s">
        <v>700</v>
      </c>
      <c r="I113" s="297" t="s">
        <v>691</v>
      </c>
      <c r="J113" s="297"/>
      <c r="K113" s="310"/>
    </row>
    <row r="114" ht="15" customHeight="1">
      <c r="B114" s="319"/>
      <c r="C114" s="297" t="s">
        <v>48</v>
      </c>
      <c r="D114" s="297"/>
      <c r="E114" s="297"/>
      <c r="F114" s="318" t="s">
        <v>657</v>
      </c>
      <c r="G114" s="297"/>
      <c r="H114" s="297" t="s">
        <v>701</v>
      </c>
      <c r="I114" s="297" t="s">
        <v>691</v>
      </c>
      <c r="J114" s="297"/>
      <c r="K114" s="310"/>
    </row>
    <row r="115" ht="15" customHeight="1">
      <c r="B115" s="319"/>
      <c r="C115" s="297" t="s">
        <v>57</v>
      </c>
      <c r="D115" s="297"/>
      <c r="E115" s="297"/>
      <c r="F115" s="318" t="s">
        <v>657</v>
      </c>
      <c r="G115" s="297"/>
      <c r="H115" s="297" t="s">
        <v>702</v>
      </c>
      <c r="I115" s="297" t="s">
        <v>703</v>
      </c>
      <c r="J115" s="297"/>
      <c r="K115" s="310"/>
    </row>
    <row r="116" ht="15" customHeight="1">
      <c r="B116" s="322"/>
      <c r="C116" s="328"/>
      <c r="D116" s="328"/>
      <c r="E116" s="328"/>
      <c r="F116" s="328"/>
      <c r="G116" s="328"/>
      <c r="H116" s="328"/>
      <c r="I116" s="328"/>
      <c r="J116" s="328"/>
      <c r="K116" s="324"/>
    </row>
    <row r="117" ht="18.75" customHeight="1">
      <c r="B117" s="329"/>
      <c r="C117" s="293"/>
      <c r="D117" s="293"/>
      <c r="E117" s="293"/>
      <c r="F117" s="330"/>
      <c r="G117" s="293"/>
      <c r="H117" s="293"/>
      <c r="I117" s="293"/>
      <c r="J117" s="293"/>
      <c r="K117" s="329"/>
    </row>
    <row r="118" ht="18.75" customHeight="1">
      <c r="B118" s="304"/>
      <c r="C118" s="304"/>
      <c r="D118" s="304"/>
      <c r="E118" s="304"/>
      <c r="F118" s="304"/>
      <c r="G118" s="304"/>
      <c r="H118" s="304"/>
      <c r="I118" s="304"/>
      <c r="J118" s="304"/>
      <c r="K118" s="304"/>
    </row>
    <row r="119" ht="7.5" customHeight="1">
      <c r="B119" s="331"/>
      <c r="C119" s="332"/>
      <c r="D119" s="332"/>
      <c r="E119" s="332"/>
      <c r="F119" s="332"/>
      <c r="G119" s="332"/>
      <c r="H119" s="332"/>
      <c r="I119" s="332"/>
      <c r="J119" s="332"/>
      <c r="K119" s="333"/>
    </row>
    <row r="120" ht="45" customHeight="1">
      <c r="B120" s="334"/>
      <c r="C120" s="287" t="s">
        <v>704</v>
      </c>
      <c r="D120" s="287"/>
      <c r="E120" s="287"/>
      <c r="F120" s="287"/>
      <c r="G120" s="287"/>
      <c r="H120" s="287"/>
      <c r="I120" s="287"/>
      <c r="J120" s="287"/>
      <c r="K120" s="335"/>
    </row>
    <row r="121" ht="17.25" customHeight="1">
      <c r="B121" s="336"/>
      <c r="C121" s="311" t="s">
        <v>651</v>
      </c>
      <c r="D121" s="311"/>
      <c r="E121" s="311"/>
      <c r="F121" s="311" t="s">
        <v>652</v>
      </c>
      <c r="G121" s="312"/>
      <c r="H121" s="311" t="s">
        <v>116</v>
      </c>
      <c r="I121" s="311" t="s">
        <v>57</v>
      </c>
      <c r="J121" s="311" t="s">
        <v>653</v>
      </c>
      <c r="K121" s="337"/>
    </row>
    <row r="122" ht="17.25" customHeight="1">
      <c r="B122" s="336"/>
      <c r="C122" s="313" t="s">
        <v>654</v>
      </c>
      <c r="D122" s="313"/>
      <c r="E122" s="313"/>
      <c r="F122" s="314" t="s">
        <v>655</v>
      </c>
      <c r="G122" s="315"/>
      <c r="H122" s="313"/>
      <c r="I122" s="313"/>
      <c r="J122" s="313" t="s">
        <v>656</v>
      </c>
      <c r="K122" s="337"/>
    </row>
    <row r="123" ht="5.25" customHeight="1">
      <c r="B123" s="338"/>
      <c r="C123" s="316"/>
      <c r="D123" s="316"/>
      <c r="E123" s="316"/>
      <c r="F123" s="316"/>
      <c r="G123" s="297"/>
      <c r="H123" s="316"/>
      <c r="I123" s="316"/>
      <c r="J123" s="316"/>
      <c r="K123" s="339"/>
    </row>
    <row r="124" ht="15" customHeight="1">
      <c r="B124" s="338"/>
      <c r="C124" s="297" t="s">
        <v>660</v>
      </c>
      <c r="D124" s="316"/>
      <c r="E124" s="316"/>
      <c r="F124" s="318" t="s">
        <v>657</v>
      </c>
      <c r="G124" s="297"/>
      <c r="H124" s="297" t="s">
        <v>696</v>
      </c>
      <c r="I124" s="297" t="s">
        <v>659</v>
      </c>
      <c r="J124" s="297">
        <v>120</v>
      </c>
      <c r="K124" s="340"/>
    </row>
    <row r="125" ht="15" customHeight="1">
      <c r="B125" s="338"/>
      <c r="C125" s="297" t="s">
        <v>705</v>
      </c>
      <c r="D125" s="297"/>
      <c r="E125" s="297"/>
      <c r="F125" s="318" t="s">
        <v>657</v>
      </c>
      <c r="G125" s="297"/>
      <c r="H125" s="297" t="s">
        <v>706</v>
      </c>
      <c r="I125" s="297" t="s">
        <v>659</v>
      </c>
      <c r="J125" s="297" t="s">
        <v>707</v>
      </c>
      <c r="K125" s="340"/>
    </row>
    <row r="126" ht="15" customHeight="1">
      <c r="B126" s="338"/>
      <c r="C126" s="297" t="s">
        <v>606</v>
      </c>
      <c r="D126" s="297"/>
      <c r="E126" s="297"/>
      <c r="F126" s="318" t="s">
        <v>657</v>
      </c>
      <c r="G126" s="297"/>
      <c r="H126" s="297" t="s">
        <v>708</v>
      </c>
      <c r="I126" s="297" t="s">
        <v>659</v>
      </c>
      <c r="J126" s="297" t="s">
        <v>707</v>
      </c>
      <c r="K126" s="340"/>
    </row>
    <row r="127" ht="15" customHeight="1">
      <c r="B127" s="338"/>
      <c r="C127" s="297" t="s">
        <v>668</v>
      </c>
      <c r="D127" s="297"/>
      <c r="E127" s="297"/>
      <c r="F127" s="318" t="s">
        <v>663</v>
      </c>
      <c r="G127" s="297"/>
      <c r="H127" s="297" t="s">
        <v>669</v>
      </c>
      <c r="I127" s="297" t="s">
        <v>659</v>
      </c>
      <c r="J127" s="297">
        <v>15</v>
      </c>
      <c r="K127" s="340"/>
    </row>
    <row r="128" ht="15" customHeight="1">
      <c r="B128" s="338"/>
      <c r="C128" s="320" t="s">
        <v>670</v>
      </c>
      <c r="D128" s="320"/>
      <c r="E128" s="320"/>
      <c r="F128" s="321" t="s">
        <v>663</v>
      </c>
      <c r="G128" s="320"/>
      <c r="H128" s="320" t="s">
        <v>671</v>
      </c>
      <c r="I128" s="320" t="s">
        <v>659</v>
      </c>
      <c r="J128" s="320">
        <v>15</v>
      </c>
      <c r="K128" s="340"/>
    </row>
    <row r="129" ht="15" customHeight="1">
      <c r="B129" s="338"/>
      <c r="C129" s="320" t="s">
        <v>672</v>
      </c>
      <c r="D129" s="320"/>
      <c r="E129" s="320"/>
      <c r="F129" s="321" t="s">
        <v>663</v>
      </c>
      <c r="G129" s="320"/>
      <c r="H129" s="320" t="s">
        <v>673</v>
      </c>
      <c r="I129" s="320" t="s">
        <v>659</v>
      </c>
      <c r="J129" s="320">
        <v>20</v>
      </c>
      <c r="K129" s="340"/>
    </row>
    <row r="130" ht="15" customHeight="1">
      <c r="B130" s="338"/>
      <c r="C130" s="320" t="s">
        <v>674</v>
      </c>
      <c r="D130" s="320"/>
      <c r="E130" s="320"/>
      <c r="F130" s="321" t="s">
        <v>663</v>
      </c>
      <c r="G130" s="320"/>
      <c r="H130" s="320" t="s">
        <v>675</v>
      </c>
      <c r="I130" s="320" t="s">
        <v>659</v>
      </c>
      <c r="J130" s="320">
        <v>20</v>
      </c>
      <c r="K130" s="340"/>
    </row>
    <row r="131" ht="15" customHeight="1">
      <c r="B131" s="338"/>
      <c r="C131" s="297" t="s">
        <v>662</v>
      </c>
      <c r="D131" s="297"/>
      <c r="E131" s="297"/>
      <c r="F131" s="318" t="s">
        <v>663</v>
      </c>
      <c r="G131" s="297"/>
      <c r="H131" s="297" t="s">
        <v>696</v>
      </c>
      <c r="I131" s="297" t="s">
        <v>659</v>
      </c>
      <c r="J131" s="297">
        <v>50</v>
      </c>
      <c r="K131" s="340"/>
    </row>
    <row r="132" ht="15" customHeight="1">
      <c r="B132" s="338"/>
      <c r="C132" s="297" t="s">
        <v>676</v>
      </c>
      <c r="D132" s="297"/>
      <c r="E132" s="297"/>
      <c r="F132" s="318" t="s">
        <v>663</v>
      </c>
      <c r="G132" s="297"/>
      <c r="H132" s="297" t="s">
        <v>696</v>
      </c>
      <c r="I132" s="297" t="s">
        <v>659</v>
      </c>
      <c r="J132" s="297">
        <v>50</v>
      </c>
      <c r="K132" s="340"/>
    </row>
    <row r="133" ht="15" customHeight="1">
      <c r="B133" s="338"/>
      <c r="C133" s="297" t="s">
        <v>682</v>
      </c>
      <c r="D133" s="297"/>
      <c r="E133" s="297"/>
      <c r="F133" s="318" t="s">
        <v>663</v>
      </c>
      <c r="G133" s="297"/>
      <c r="H133" s="297" t="s">
        <v>696</v>
      </c>
      <c r="I133" s="297" t="s">
        <v>659</v>
      </c>
      <c r="J133" s="297">
        <v>50</v>
      </c>
      <c r="K133" s="340"/>
    </row>
    <row r="134" ht="15" customHeight="1">
      <c r="B134" s="338"/>
      <c r="C134" s="297" t="s">
        <v>684</v>
      </c>
      <c r="D134" s="297"/>
      <c r="E134" s="297"/>
      <c r="F134" s="318" t="s">
        <v>663</v>
      </c>
      <c r="G134" s="297"/>
      <c r="H134" s="297" t="s">
        <v>696</v>
      </c>
      <c r="I134" s="297" t="s">
        <v>659</v>
      </c>
      <c r="J134" s="297">
        <v>50</v>
      </c>
      <c r="K134" s="340"/>
    </row>
    <row r="135" ht="15" customHeight="1">
      <c r="B135" s="338"/>
      <c r="C135" s="297" t="s">
        <v>121</v>
      </c>
      <c r="D135" s="297"/>
      <c r="E135" s="297"/>
      <c r="F135" s="318" t="s">
        <v>663</v>
      </c>
      <c r="G135" s="297"/>
      <c r="H135" s="297" t="s">
        <v>709</v>
      </c>
      <c r="I135" s="297" t="s">
        <v>659</v>
      </c>
      <c r="J135" s="297">
        <v>255</v>
      </c>
      <c r="K135" s="340"/>
    </row>
    <row r="136" ht="15" customHeight="1">
      <c r="B136" s="338"/>
      <c r="C136" s="297" t="s">
        <v>686</v>
      </c>
      <c r="D136" s="297"/>
      <c r="E136" s="297"/>
      <c r="F136" s="318" t="s">
        <v>657</v>
      </c>
      <c r="G136" s="297"/>
      <c r="H136" s="297" t="s">
        <v>710</v>
      </c>
      <c r="I136" s="297" t="s">
        <v>688</v>
      </c>
      <c r="J136" s="297"/>
      <c r="K136" s="340"/>
    </row>
    <row r="137" ht="15" customHeight="1">
      <c r="B137" s="338"/>
      <c r="C137" s="297" t="s">
        <v>689</v>
      </c>
      <c r="D137" s="297"/>
      <c r="E137" s="297"/>
      <c r="F137" s="318" t="s">
        <v>657</v>
      </c>
      <c r="G137" s="297"/>
      <c r="H137" s="297" t="s">
        <v>711</v>
      </c>
      <c r="I137" s="297" t="s">
        <v>691</v>
      </c>
      <c r="J137" s="297"/>
      <c r="K137" s="340"/>
    </row>
    <row r="138" ht="15" customHeight="1">
      <c r="B138" s="338"/>
      <c r="C138" s="297" t="s">
        <v>692</v>
      </c>
      <c r="D138" s="297"/>
      <c r="E138" s="297"/>
      <c r="F138" s="318" t="s">
        <v>657</v>
      </c>
      <c r="G138" s="297"/>
      <c r="H138" s="297" t="s">
        <v>692</v>
      </c>
      <c r="I138" s="297" t="s">
        <v>691</v>
      </c>
      <c r="J138" s="297"/>
      <c r="K138" s="340"/>
    </row>
    <row r="139" ht="15" customHeight="1">
      <c r="B139" s="338"/>
      <c r="C139" s="297" t="s">
        <v>38</v>
      </c>
      <c r="D139" s="297"/>
      <c r="E139" s="297"/>
      <c r="F139" s="318" t="s">
        <v>657</v>
      </c>
      <c r="G139" s="297"/>
      <c r="H139" s="297" t="s">
        <v>712</v>
      </c>
      <c r="I139" s="297" t="s">
        <v>691</v>
      </c>
      <c r="J139" s="297"/>
      <c r="K139" s="340"/>
    </row>
    <row r="140" ht="15" customHeight="1">
      <c r="B140" s="338"/>
      <c r="C140" s="297" t="s">
        <v>713</v>
      </c>
      <c r="D140" s="297"/>
      <c r="E140" s="297"/>
      <c r="F140" s="318" t="s">
        <v>657</v>
      </c>
      <c r="G140" s="297"/>
      <c r="H140" s="297" t="s">
        <v>714</v>
      </c>
      <c r="I140" s="297" t="s">
        <v>691</v>
      </c>
      <c r="J140" s="297"/>
      <c r="K140" s="340"/>
    </row>
    <row r="141" ht="15" customHeight="1">
      <c r="B141" s="341"/>
      <c r="C141" s="342"/>
      <c r="D141" s="342"/>
      <c r="E141" s="342"/>
      <c r="F141" s="342"/>
      <c r="G141" s="342"/>
      <c r="H141" s="342"/>
      <c r="I141" s="342"/>
      <c r="J141" s="342"/>
      <c r="K141" s="343"/>
    </row>
    <row r="142" ht="18.75" customHeight="1">
      <c r="B142" s="293"/>
      <c r="C142" s="293"/>
      <c r="D142" s="293"/>
      <c r="E142" s="293"/>
      <c r="F142" s="330"/>
      <c r="G142" s="293"/>
      <c r="H142" s="293"/>
      <c r="I142" s="293"/>
      <c r="J142" s="293"/>
      <c r="K142" s="293"/>
    </row>
    <row r="143" ht="18.75" customHeight="1">
      <c r="B143" s="304"/>
      <c r="C143" s="304"/>
      <c r="D143" s="304"/>
      <c r="E143" s="304"/>
      <c r="F143" s="304"/>
      <c r="G143" s="304"/>
      <c r="H143" s="304"/>
      <c r="I143" s="304"/>
      <c r="J143" s="304"/>
      <c r="K143" s="304"/>
    </row>
    <row r="144" ht="7.5" customHeight="1">
      <c r="B144" s="305"/>
      <c r="C144" s="306"/>
      <c r="D144" s="306"/>
      <c r="E144" s="306"/>
      <c r="F144" s="306"/>
      <c r="G144" s="306"/>
      <c r="H144" s="306"/>
      <c r="I144" s="306"/>
      <c r="J144" s="306"/>
      <c r="K144" s="307"/>
    </row>
    <row r="145" ht="45" customHeight="1">
      <c r="B145" s="308"/>
      <c r="C145" s="309" t="s">
        <v>715</v>
      </c>
      <c r="D145" s="309"/>
      <c r="E145" s="309"/>
      <c r="F145" s="309"/>
      <c r="G145" s="309"/>
      <c r="H145" s="309"/>
      <c r="I145" s="309"/>
      <c r="J145" s="309"/>
      <c r="K145" s="310"/>
    </row>
    <row r="146" ht="17.25" customHeight="1">
      <c r="B146" s="308"/>
      <c r="C146" s="311" t="s">
        <v>651</v>
      </c>
      <c r="D146" s="311"/>
      <c r="E146" s="311"/>
      <c r="F146" s="311" t="s">
        <v>652</v>
      </c>
      <c r="G146" s="312"/>
      <c r="H146" s="311" t="s">
        <v>116</v>
      </c>
      <c r="I146" s="311" t="s">
        <v>57</v>
      </c>
      <c r="J146" s="311" t="s">
        <v>653</v>
      </c>
      <c r="K146" s="310"/>
    </row>
    <row r="147" ht="17.25" customHeight="1">
      <c r="B147" s="308"/>
      <c r="C147" s="313" t="s">
        <v>654</v>
      </c>
      <c r="D147" s="313"/>
      <c r="E147" s="313"/>
      <c r="F147" s="314" t="s">
        <v>655</v>
      </c>
      <c r="G147" s="315"/>
      <c r="H147" s="313"/>
      <c r="I147" s="313"/>
      <c r="J147" s="313" t="s">
        <v>656</v>
      </c>
      <c r="K147" s="310"/>
    </row>
    <row r="148" ht="5.25" customHeight="1">
      <c r="B148" s="319"/>
      <c r="C148" s="316"/>
      <c r="D148" s="316"/>
      <c r="E148" s="316"/>
      <c r="F148" s="316"/>
      <c r="G148" s="317"/>
      <c r="H148" s="316"/>
      <c r="I148" s="316"/>
      <c r="J148" s="316"/>
      <c r="K148" s="340"/>
    </row>
    <row r="149" ht="15" customHeight="1">
      <c r="B149" s="319"/>
      <c r="C149" s="344" t="s">
        <v>660</v>
      </c>
      <c r="D149" s="297"/>
      <c r="E149" s="297"/>
      <c r="F149" s="345" t="s">
        <v>657</v>
      </c>
      <c r="G149" s="297"/>
      <c r="H149" s="344" t="s">
        <v>696</v>
      </c>
      <c r="I149" s="344" t="s">
        <v>659</v>
      </c>
      <c r="J149" s="344">
        <v>120</v>
      </c>
      <c r="K149" s="340"/>
    </row>
    <row r="150" ht="15" customHeight="1">
      <c r="B150" s="319"/>
      <c r="C150" s="344" t="s">
        <v>705</v>
      </c>
      <c r="D150" s="297"/>
      <c r="E150" s="297"/>
      <c r="F150" s="345" t="s">
        <v>657</v>
      </c>
      <c r="G150" s="297"/>
      <c r="H150" s="344" t="s">
        <v>716</v>
      </c>
      <c r="I150" s="344" t="s">
        <v>659</v>
      </c>
      <c r="J150" s="344" t="s">
        <v>707</v>
      </c>
      <c r="K150" s="340"/>
    </row>
    <row r="151" ht="15" customHeight="1">
      <c r="B151" s="319"/>
      <c r="C151" s="344" t="s">
        <v>606</v>
      </c>
      <c r="D151" s="297"/>
      <c r="E151" s="297"/>
      <c r="F151" s="345" t="s">
        <v>657</v>
      </c>
      <c r="G151" s="297"/>
      <c r="H151" s="344" t="s">
        <v>717</v>
      </c>
      <c r="I151" s="344" t="s">
        <v>659</v>
      </c>
      <c r="J151" s="344" t="s">
        <v>707</v>
      </c>
      <c r="K151" s="340"/>
    </row>
    <row r="152" ht="15" customHeight="1">
      <c r="B152" s="319"/>
      <c r="C152" s="344" t="s">
        <v>662</v>
      </c>
      <c r="D152" s="297"/>
      <c r="E152" s="297"/>
      <c r="F152" s="345" t="s">
        <v>663</v>
      </c>
      <c r="G152" s="297"/>
      <c r="H152" s="344" t="s">
        <v>696</v>
      </c>
      <c r="I152" s="344" t="s">
        <v>659</v>
      </c>
      <c r="J152" s="344">
        <v>50</v>
      </c>
      <c r="K152" s="340"/>
    </row>
    <row r="153" ht="15" customHeight="1">
      <c r="B153" s="319"/>
      <c r="C153" s="344" t="s">
        <v>665</v>
      </c>
      <c r="D153" s="297"/>
      <c r="E153" s="297"/>
      <c r="F153" s="345" t="s">
        <v>657</v>
      </c>
      <c r="G153" s="297"/>
      <c r="H153" s="344" t="s">
        <v>696</v>
      </c>
      <c r="I153" s="344" t="s">
        <v>667</v>
      </c>
      <c r="J153" s="344"/>
      <c r="K153" s="340"/>
    </row>
    <row r="154" ht="15" customHeight="1">
      <c r="B154" s="319"/>
      <c r="C154" s="344" t="s">
        <v>676</v>
      </c>
      <c r="D154" s="297"/>
      <c r="E154" s="297"/>
      <c r="F154" s="345" t="s">
        <v>663</v>
      </c>
      <c r="G154" s="297"/>
      <c r="H154" s="344" t="s">
        <v>696</v>
      </c>
      <c r="I154" s="344" t="s">
        <v>659</v>
      </c>
      <c r="J154" s="344">
        <v>50</v>
      </c>
      <c r="K154" s="340"/>
    </row>
    <row r="155" ht="15" customHeight="1">
      <c r="B155" s="319"/>
      <c r="C155" s="344" t="s">
        <v>684</v>
      </c>
      <c r="D155" s="297"/>
      <c r="E155" s="297"/>
      <c r="F155" s="345" t="s">
        <v>663</v>
      </c>
      <c r="G155" s="297"/>
      <c r="H155" s="344" t="s">
        <v>696</v>
      </c>
      <c r="I155" s="344" t="s">
        <v>659</v>
      </c>
      <c r="J155" s="344">
        <v>50</v>
      </c>
      <c r="K155" s="340"/>
    </row>
    <row r="156" ht="15" customHeight="1">
      <c r="B156" s="319"/>
      <c r="C156" s="344" t="s">
        <v>682</v>
      </c>
      <c r="D156" s="297"/>
      <c r="E156" s="297"/>
      <c r="F156" s="345" t="s">
        <v>663</v>
      </c>
      <c r="G156" s="297"/>
      <c r="H156" s="344" t="s">
        <v>696</v>
      </c>
      <c r="I156" s="344" t="s">
        <v>659</v>
      </c>
      <c r="J156" s="344">
        <v>50</v>
      </c>
      <c r="K156" s="340"/>
    </row>
    <row r="157" ht="15" customHeight="1">
      <c r="B157" s="319"/>
      <c r="C157" s="344" t="s">
        <v>98</v>
      </c>
      <c r="D157" s="297"/>
      <c r="E157" s="297"/>
      <c r="F157" s="345" t="s">
        <v>657</v>
      </c>
      <c r="G157" s="297"/>
      <c r="H157" s="344" t="s">
        <v>718</v>
      </c>
      <c r="I157" s="344" t="s">
        <v>659</v>
      </c>
      <c r="J157" s="344" t="s">
        <v>719</v>
      </c>
      <c r="K157" s="340"/>
    </row>
    <row r="158" ht="15" customHeight="1">
      <c r="B158" s="319"/>
      <c r="C158" s="344" t="s">
        <v>720</v>
      </c>
      <c r="D158" s="297"/>
      <c r="E158" s="297"/>
      <c r="F158" s="345" t="s">
        <v>657</v>
      </c>
      <c r="G158" s="297"/>
      <c r="H158" s="344" t="s">
        <v>721</v>
      </c>
      <c r="I158" s="344" t="s">
        <v>691</v>
      </c>
      <c r="J158" s="344"/>
      <c r="K158" s="340"/>
    </row>
    <row r="159" ht="15" customHeight="1">
      <c r="B159" s="346"/>
      <c r="C159" s="328"/>
      <c r="D159" s="328"/>
      <c r="E159" s="328"/>
      <c r="F159" s="328"/>
      <c r="G159" s="328"/>
      <c r="H159" s="328"/>
      <c r="I159" s="328"/>
      <c r="J159" s="328"/>
      <c r="K159" s="347"/>
    </row>
    <row r="160" ht="18.75" customHeight="1">
      <c r="B160" s="293"/>
      <c r="C160" s="297"/>
      <c r="D160" s="297"/>
      <c r="E160" s="297"/>
      <c r="F160" s="318"/>
      <c r="G160" s="297"/>
      <c r="H160" s="297"/>
      <c r="I160" s="297"/>
      <c r="J160" s="297"/>
      <c r="K160" s="293"/>
    </row>
    <row r="161" ht="18.75" customHeight="1">
      <c r="B161" s="304"/>
      <c r="C161" s="304"/>
      <c r="D161" s="304"/>
      <c r="E161" s="304"/>
      <c r="F161" s="304"/>
      <c r="G161" s="304"/>
      <c r="H161" s="304"/>
      <c r="I161" s="304"/>
      <c r="J161" s="304"/>
      <c r="K161" s="304"/>
    </row>
    <row r="162" ht="7.5" customHeight="1">
      <c r="B162" s="283"/>
      <c r="C162" s="284"/>
      <c r="D162" s="284"/>
      <c r="E162" s="284"/>
      <c r="F162" s="284"/>
      <c r="G162" s="284"/>
      <c r="H162" s="284"/>
      <c r="I162" s="284"/>
      <c r="J162" s="284"/>
      <c r="K162" s="285"/>
    </row>
    <row r="163" ht="45" customHeight="1">
      <c r="B163" s="286"/>
      <c r="C163" s="287" t="s">
        <v>722</v>
      </c>
      <c r="D163" s="287"/>
      <c r="E163" s="287"/>
      <c r="F163" s="287"/>
      <c r="G163" s="287"/>
      <c r="H163" s="287"/>
      <c r="I163" s="287"/>
      <c r="J163" s="287"/>
      <c r="K163" s="288"/>
    </row>
    <row r="164" ht="17.25" customHeight="1">
      <c r="B164" s="286"/>
      <c r="C164" s="311" t="s">
        <v>651</v>
      </c>
      <c r="D164" s="311"/>
      <c r="E164" s="311"/>
      <c r="F164" s="311" t="s">
        <v>652</v>
      </c>
      <c r="G164" s="348"/>
      <c r="H164" s="349" t="s">
        <v>116</v>
      </c>
      <c r="I164" s="349" t="s">
        <v>57</v>
      </c>
      <c r="J164" s="311" t="s">
        <v>653</v>
      </c>
      <c r="K164" s="288"/>
    </row>
    <row r="165" ht="17.25" customHeight="1">
      <c r="B165" s="289"/>
      <c r="C165" s="313" t="s">
        <v>654</v>
      </c>
      <c r="D165" s="313"/>
      <c r="E165" s="313"/>
      <c r="F165" s="314" t="s">
        <v>655</v>
      </c>
      <c r="G165" s="350"/>
      <c r="H165" s="351"/>
      <c r="I165" s="351"/>
      <c r="J165" s="313" t="s">
        <v>656</v>
      </c>
      <c r="K165" s="291"/>
    </row>
    <row r="166" ht="5.25" customHeight="1">
      <c r="B166" s="319"/>
      <c r="C166" s="316"/>
      <c r="D166" s="316"/>
      <c r="E166" s="316"/>
      <c r="F166" s="316"/>
      <c r="G166" s="317"/>
      <c r="H166" s="316"/>
      <c r="I166" s="316"/>
      <c r="J166" s="316"/>
      <c r="K166" s="340"/>
    </row>
    <row r="167" ht="15" customHeight="1">
      <c r="B167" s="319"/>
      <c r="C167" s="297" t="s">
        <v>660</v>
      </c>
      <c r="D167" s="297"/>
      <c r="E167" s="297"/>
      <c r="F167" s="318" t="s">
        <v>657</v>
      </c>
      <c r="G167" s="297"/>
      <c r="H167" s="297" t="s">
        <v>696</v>
      </c>
      <c r="I167" s="297" t="s">
        <v>659</v>
      </c>
      <c r="J167" s="297">
        <v>120</v>
      </c>
      <c r="K167" s="340"/>
    </row>
    <row r="168" ht="15" customHeight="1">
      <c r="B168" s="319"/>
      <c r="C168" s="297" t="s">
        <v>705</v>
      </c>
      <c r="D168" s="297"/>
      <c r="E168" s="297"/>
      <c r="F168" s="318" t="s">
        <v>657</v>
      </c>
      <c r="G168" s="297"/>
      <c r="H168" s="297" t="s">
        <v>706</v>
      </c>
      <c r="I168" s="297" t="s">
        <v>659</v>
      </c>
      <c r="J168" s="297" t="s">
        <v>707</v>
      </c>
      <c r="K168" s="340"/>
    </row>
    <row r="169" ht="15" customHeight="1">
      <c r="B169" s="319"/>
      <c r="C169" s="297" t="s">
        <v>606</v>
      </c>
      <c r="D169" s="297"/>
      <c r="E169" s="297"/>
      <c r="F169" s="318" t="s">
        <v>657</v>
      </c>
      <c r="G169" s="297"/>
      <c r="H169" s="297" t="s">
        <v>723</v>
      </c>
      <c r="I169" s="297" t="s">
        <v>659</v>
      </c>
      <c r="J169" s="297" t="s">
        <v>707</v>
      </c>
      <c r="K169" s="340"/>
    </row>
    <row r="170" ht="15" customHeight="1">
      <c r="B170" s="319"/>
      <c r="C170" s="297" t="s">
        <v>662</v>
      </c>
      <c r="D170" s="297"/>
      <c r="E170" s="297"/>
      <c r="F170" s="318" t="s">
        <v>663</v>
      </c>
      <c r="G170" s="297"/>
      <c r="H170" s="297" t="s">
        <v>723</v>
      </c>
      <c r="I170" s="297" t="s">
        <v>659</v>
      </c>
      <c r="J170" s="297">
        <v>50</v>
      </c>
      <c r="K170" s="340"/>
    </row>
    <row r="171" ht="15" customHeight="1">
      <c r="B171" s="319"/>
      <c r="C171" s="297" t="s">
        <v>665</v>
      </c>
      <c r="D171" s="297"/>
      <c r="E171" s="297"/>
      <c r="F171" s="318" t="s">
        <v>657</v>
      </c>
      <c r="G171" s="297"/>
      <c r="H171" s="297" t="s">
        <v>723</v>
      </c>
      <c r="I171" s="297" t="s">
        <v>667</v>
      </c>
      <c r="J171" s="297"/>
      <c r="K171" s="340"/>
    </row>
    <row r="172" ht="15" customHeight="1">
      <c r="B172" s="319"/>
      <c r="C172" s="297" t="s">
        <v>676</v>
      </c>
      <c r="D172" s="297"/>
      <c r="E172" s="297"/>
      <c r="F172" s="318" t="s">
        <v>663</v>
      </c>
      <c r="G172" s="297"/>
      <c r="H172" s="297" t="s">
        <v>723</v>
      </c>
      <c r="I172" s="297" t="s">
        <v>659</v>
      </c>
      <c r="J172" s="297">
        <v>50</v>
      </c>
      <c r="K172" s="340"/>
    </row>
    <row r="173" ht="15" customHeight="1">
      <c r="B173" s="319"/>
      <c r="C173" s="297" t="s">
        <v>684</v>
      </c>
      <c r="D173" s="297"/>
      <c r="E173" s="297"/>
      <c r="F173" s="318" t="s">
        <v>663</v>
      </c>
      <c r="G173" s="297"/>
      <c r="H173" s="297" t="s">
        <v>723</v>
      </c>
      <c r="I173" s="297" t="s">
        <v>659</v>
      </c>
      <c r="J173" s="297">
        <v>50</v>
      </c>
      <c r="K173" s="340"/>
    </row>
    <row r="174" ht="15" customHeight="1">
      <c r="B174" s="319"/>
      <c r="C174" s="297" t="s">
        <v>682</v>
      </c>
      <c r="D174" s="297"/>
      <c r="E174" s="297"/>
      <c r="F174" s="318" t="s">
        <v>663</v>
      </c>
      <c r="G174" s="297"/>
      <c r="H174" s="297" t="s">
        <v>723</v>
      </c>
      <c r="I174" s="297" t="s">
        <v>659</v>
      </c>
      <c r="J174" s="297">
        <v>50</v>
      </c>
      <c r="K174" s="340"/>
    </row>
    <row r="175" ht="15" customHeight="1">
      <c r="B175" s="319"/>
      <c r="C175" s="297" t="s">
        <v>115</v>
      </c>
      <c r="D175" s="297"/>
      <c r="E175" s="297"/>
      <c r="F175" s="318" t="s">
        <v>657</v>
      </c>
      <c r="G175" s="297"/>
      <c r="H175" s="297" t="s">
        <v>724</v>
      </c>
      <c r="I175" s="297" t="s">
        <v>725</v>
      </c>
      <c r="J175" s="297"/>
      <c r="K175" s="340"/>
    </row>
    <row r="176" ht="15" customHeight="1">
      <c r="B176" s="319"/>
      <c r="C176" s="297" t="s">
        <v>57</v>
      </c>
      <c r="D176" s="297"/>
      <c r="E176" s="297"/>
      <c r="F176" s="318" t="s">
        <v>657</v>
      </c>
      <c r="G176" s="297"/>
      <c r="H176" s="297" t="s">
        <v>726</v>
      </c>
      <c r="I176" s="297" t="s">
        <v>727</v>
      </c>
      <c r="J176" s="297">
        <v>1</v>
      </c>
      <c r="K176" s="340"/>
    </row>
    <row r="177" ht="15" customHeight="1">
      <c r="B177" s="319"/>
      <c r="C177" s="297" t="s">
        <v>53</v>
      </c>
      <c r="D177" s="297"/>
      <c r="E177" s="297"/>
      <c r="F177" s="318" t="s">
        <v>657</v>
      </c>
      <c r="G177" s="297"/>
      <c r="H177" s="297" t="s">
        <v>728</v>
      </c>
      <c r="I177" s="297" t="s">
        <v>659</v>
      </c>
      <c r="J177" s="297">
        <v>20</v>
      </c>
      <c r="K177" s="340"/>
    </row>
    <row r="178" ht="15" customHeight="1">
      <c r="B178" s="319"/>
      <c r="C178" s="297" t="s">
        <v>116</v>
      </c>
      <c r="D178" s="297"/>
      <c r="E178" s="297"/>
      <c r="F178" s="318" t="s">
        <v>657</v>
      </c>
      <c r="G178" s="297"/>
      <c r="H178" s="297" t="s">
        <v>729</v>
      </c>
      <c r="I178" s="297" t="s">
        <v>659</v>
      </c>
      <c r="J178" s="297">
        <v>255</v>
      </c>
      <c r="K178" s="340"/>
    </row>
    <row r="179" ht="15" customHeight="1">
      <c r="B179" s="319"/>
      <c r="C179" s="297" t="s">
        <v>117</v>
      </c>
      <c r="D179" s="297"/>
      <c r="E179" s="297"/>
      <c r="F179" s="318" t="s">
        <v>657</v>
      </c>
      <c r="G179" s="297"/>
      <c r="H179" s="297" t="s">
        <v>622</v>
      </c>
      <c r="I179" s="297" t="s">
        <v>659</v>
      </c>
      <c r="J179" s="297">
        <v>10</v>
      </c>
      <c r="K179" s="340"/>
    </row>
    <row r="180" ht="15" customHeight="1">
      <c r="B180" s="319"/>
      <c r="C180" s="297" t="s">
        <v>118</v>
      </c>
      <c r="D180" s="297"/>
      <c r="E180" s="297"/>
      <c r="F180" s="318" t="s">
        <v>657</v>
      </c>
      <c r="G180" s="297"/>
      <c r="H180" s="297" t="s">
        <v>730</v>
      </c>
      <c r="I180" s="297" t="s">
        <v>691</v>
      </c>
      <c r="J180" s="297"/>
      <c r="K180" s="340"/>
    </row>
    <row r="181" ht="15" customHeight="1">
      <c r="B181" s="319"/>
      <c r="C181" s="297" t="s">
        <v>731</v>
      </c>
      <c r="D181" s="297"/>
      <c r="E181" s="297"/>
      <c r="F181" s="318" t="s">
        <v>657</v>
      </c>
      <c r="G181" s="297"/>
      <c r="H181" s="297" t="s">
        <v>732</v>
      </c>
      <c r="I181" s="297" t="s">
        <v>691</v>
      </c>
      <c r="J181" s="297"/>
      <c r="K181" s="340"/>
    </row>
    <row r="182" ht="15" customHeight="1">
      <c r="B182" s="319"/>
      <c r="C182" s="297" t="s">
        <v>720</v>
      </c>
      <c r="D182" s="297"/>
      <c r="E182" s="297"/>
      <c r="F182" s="318" t="s">
        <v>657</v>
      </c>
      <c r="G182" s="297"/>
      <c r="H182" s="297" t="s">
        <v>733</v>
      </c>
      <c r="I182" s="297" t="s">
        <v>691</v>
      </c>
      <c r="J182" s="297"/>
      <c r="K182" s="340"/>
    </row>
    <row r="183" ht="15" customHeight="1">
      <c r="B183" s="319"/>
      <c r="C183" s="297" t="s">
        <v>120</v>
      </c>
      <c r="D183" s="297"/>
      <c r="E183" s="297"/>
      <c r="F183" s="318" t="s">
        <v>663</v>
      </c>
      <c r="G183" s="297"/>
      <c r="H183" s="297" t="s">
        <v>734</v>
      </c>
      <c r="I183" s="297" t="s">
        <v>659</v>
      </c>
      <c r="J183" s="297">
        <v>50</v>
      </c>
      <c r="K183" s="340"/>
    </row>
    <row r="184" ht="15" customHeight="1">
      <c r="B184" s="319"/>
      <c r="C184" s="297" t="s">
        <v>735</v>
      </c>
      <c r="D184" s="297"/>
      <c r="E184" s="297"/>
      <c r="F184" s="318" t="s">
        <v>663</v>
      </c>
      <c r="G184" s="297"/>
      <c r="H184" s="297" t="s">
        <v>736</v>
      </c>
      <c r="I184" s="297" t="s">
        <v>737</v>
      </c>
      <c r="J184" s="297"/>
      <c r="K184" s="340"/>
    </row>
    <row r="185" ht="15" customHeight="1">
      <c r="B185" s="319"/>
      <c r="C185" s="297" t="s">
        <v>738</v>
      </c>
      <c r="D185" s="297"/>
      <c r="E185" s="297"/>
      <c r="F185" s="318" t="s">
        <v>663</v>
      </c>
      <c r="G185" s="297"/>
      <c r="H185" s="297" t="s">
        <v>739</v>
      </c>
      <c r="I185" s="297" t="s">
        <v>737</v>
      </c>
      <c r="J185" s="297"/>
      <c r="K185" s="340"/>
    </row>
    <row r="186" ht="15" customHeight="1">
      <c r="B186" s="319"/>
      <c r="C186" s="297" t="s">
        <v>740</v>
      </c>
      <c r="D186" s="297"/>
      <c r="E186" s="297"/>
      <c r="F186" s="318" t="s">
        <v>663</v>
      </c>
      <c r="G186" s="297"/>
      <c r="H186" s="297" t="s">
        <v>741</v>
      </c>
      <c r="I186" s="297" t="s">
        <v>737</v>
      </c>
      <c r="J186" s="297"/>
      <c r="K186" s="340"/>
    </row>
    <row r="187" ht="15" customHeight="1">
      <c r="B187" s="319"/>
      <c r="C187" s="352" t="s">
        <v>742</v>
      </c>
      <c r="D187" s="297"/>
      <c r="E187" s="297"/>
      <c r="F187" s="318" t="s">
        <v>663</v>
      </c>
      <c r="G187" s="297"/>
      <c r="H187" s="297" t="s">
        <v>743</v>
      </c>
      <c r="I187" s="297" t="s">
        <v>744</v>
      </c>
      <c r="J187" s="353" t="s">
        <v>745</v>
      </c>
      <c r="K187" s="340"/>
    </row>
    <row r="188" ht="15" customHeight="1">
      <c r="B188" s="319"/>
      <c r="C188" s="303" t="s">
        <v>42</v>
      </c>
      <c r="D188" s="297"/>
      <c r="E188" s="297"/>
      <c r="F188" s="318" t="s">
        <v>657</v>
      </c>
      <c r="G188" s="297"/>
      <c r="H188" s="293" t="s">
        <v>746</v>
      </c>
      <c r="I188" s="297" t="s">
        <v>747</v>
      </c>
      <c r="J188" s="297"/>
      <c r="K188" s="340"/>
    </row>
    <row r="189" ht="15" customHeight="1">
      <c r="B189" s="319"/>
      <c r="C189" s="303" t="s">
        <v>748</v>
      </c>
      <c r="D189" s="297"/>
      <c r="E189" s="297"/>
      <c r="F189" s="318" t="s">
        <v>657</v>
      </c>
      <c r="G189" s="297"/>
      <c r="H189" s="297" t="s">
        <v>749</v>
      </c>
      <c r="I189" s="297" t="s">
        <v>691</v>
      </c>
      <c r="J189" s="297"/>
      <c r="K189" s="340"/>
    </row>
    <row r="190" ht="15" customHeight="1">
      <c r="B190" s="319"/>
      <c r="C190" s="303" t="s">
        <v>750</v>
      </c>
      <c r="D190" s="297"/>
      <c r="E190" s="297"/>
      <c r="F190" s="318" t="s">
        <v>657</v>
      </c>
      <c r="G190" s="297"/>
      <c r="H190" s="297" t="s">
        <v>751</v>
      </c>
      <c r="I190" s="297" t="s">
        <v>691</v>
      </c>
      <c r="J190" s="297"/>
      <c r="K190" s="340"/>
    </row>
    <row r="191" ht="15" customHeight="1">
      <c r="B191" s="319"/>
      <c r="C191" s="303" t="s">
        <v>752</v>
      </c>
      <c r="D191" s="297"/>
      <c r="E191" s="297"/>
      <c r="F191" s="318" t="s">
        <v>663</v>
      </c>
      <c r="G191" s="297"/>
      <c r="H191" s="297" t="s">
        <v>753</v>
      </c>
      <c r="I191" s="297" t="s">
        <v>691</v>
      </c>
      <c r="J191" s="297"/>
      <c r="K191" s="340"/>
    </row>
    <row r="192" ht="15" customHeight="1">
      <c r="B192" s="346"/>
      <c r="C192" s="354"/>
      <c r="D192" s="328"/>
      <c r="E192" s="328"/>
      <c r="F192" s="328"/>
      <c r="G192" s="328"/>
      <c r="H192" s="328"/>
      <c r="I192" s="328"/>
      <c r="J192" s="328"/>
      <c r="K192" s="347"/>
    </row>
    <row r="193" ht="18.75" customHeight="1">
      <c r="B193" s="293"/>
      <c r="C193" s="297"/>
      <c r="D193" s="297"/>
      <c r="E193" s="297"/>
      <c r="F193" s="318"/>
      <c r="G193" s="297"/>
      <c r="H193" s="297"/>
      <c r="I193" s="297"/>
      <c r="J193" s="297"/>
      <c r="K193" s="293"/>
    </row>
    <row r="194" ht="18.75" customHeight="1">
      <c r="B194" s="293"/>
      <c r="C194" s="297"/>
      <c r="D194" s="297"/>
      <c r="E194" s="297"/>
      <c r="F194" s="318"/>
      <c r="G194" s="297"/>
      <c r="H194" s="297"/>
      <c r="I194" s="297"/>
      <c r="J194" s="297"/>
      <c r="K194" s="293"/>
    </row>
    <row r="195" ht="18.75" customHeight="1">
      <c r="B195" s="304"/>
      <c r="C195" s="304"/>
      <c r="D195" s="304"/>
      <c r="E195" s="304"/>
      <c r="F195" s="304"/>
      <c r="G195" s="304"/>
      <c r="H195" s="304"/>
      <c r="I195" s="304"/>
      <c r="J195" s="304"/>
      <c r="K195" s="304"/>
    </row>
    <row r="196" ht="13.5">
      <c r="B196" s="283"/>
      <c r="C196" s="284"/>
      <c r="D196" s="284"/>
      <c r="E196" s="284"/>
      <c r="F196" s="284"/>
      <c r="G196" s="284"/>
      <c r="H196" s="284"/>
      <c r="I196" s="284"/>
      <c r="J196" s="284"/>
      <c r="K196" s="285"/>
    </row>
    <row r="197" ht="21">
      <c r="B197" s="286"/>
      <c r="C197" s="287" t="s">
        <v>754</v>
      </c>
      <c r="D197" s="287"/>
      <c r="E197" s="287"/>
      <c r="F197" s="287"/>
      <c r="G197" s="287"/>
      <c r="H197" s="287"/>
      <c r="I197" s="287"/>
      <c r="J197" s="287"/>
      <c r="K197" s="288"/>
    </row>
    <row r="198" ht="25.5" customHeight="1">
      <c r="B198" s="286"/>
      <c r="C198" s="355" t="s">
        <v>755</v>
      </c>
      <c r="D198" s="355"/>
      <c r="E198" s="355"/>
      <c r="F198" s="355" t="s">
        <v>756</v>
      </c>
      <c r="G198" s="356"/>
      <c r="H198" s="355" t="s">
        <v>757</v>
      </c>
      <c r="I198" s="355"/>
      <c r="J198" s="355"/>
      <c r="K198" s="288"/>
    </row>
    <row r="199" ht="5.25" customHeight="1">
      <c r="B199" s="319"/>
      <c r="C199" s="316"/>
      <c r="D199" s="316"/>
      <c r="E199" s="316"/>
      <c r="F199" s="316"/>
      <c r="G199" s="297"/>
      <c r="H199" s="316"/>
      <c r="I199" s="316"/>
      <c r="J199" s="316"/>
      <c r="K199" s="340"/>
    </row>
    <row r="200" ht="15" customHeight="1">
      <c r="B200" s="319"/>
      <c r="C200" s="297" t="s">
        <v>747</v>
      </c>
      <c r="D200" s="297"/>
      <c r="E200" s="297"/>
      <c r="F200" s="318" t="s">
        <v>43</v>
      </c>
      <c r="G200" s="297"/>
      <c r="H200" s="297" t="s">
        <v>758</v>
      </c>
      <c r="I200" s="297"/>
      <c r="J200" s="297"/>
      <c r="K200" s="340"/>
    </row>
    <row r="201" ht="15" customHeight="1">
      <c r="B201" s="319"/>
      <c r="C201" s="325"/>
      <c r="D201" s="297"/>
      <c r="E201" s="297"/>
      <c r="F201" s="318" t="s">
        <v>44</v>
      </c>
      <c r="G201" s="297"/>
      <c r="H201" s="297" t="s">
        <v>759</v>
      </c>
      <c r="I201" s="297"/>
      <c r="J201" s="297"/>
      <c r="K201" s="340"/>
    </row>
    <row r="202" ht="15" customHeight="1">
      <c r="B202" s="319"/>
      <c r="C202" s="325"/>
      <c r="D202" s="297"/>
      <c r="E202" s="297"/>
      <c r="F202" s="318" t="s">
        <v>47</v>
      </c>
      <c r="G202" s="297"/>
      <c r="H202" s="297" t="s">
        <v>760</v>
      </c>
      <c r="I202" s="297"/>
      <c r="J202" s="297"/>
      <c r="K202" s="340"/>
    </row>
    <row r="203" ht="15" customHeight="1">
      <c r="B203" s="319"/>
      <c r="C203" s="297"/>
      <c r="D203" s="297"/>
      <c r="E203" s="297"/>
      <c r="F203" s="318" t="s">
        <v>45</v>
      </c>
      <c r="G203" s="297"/>
      <c r="H203" s="297" t="s">
        <v>761</v>
      </c>
      <c r="I203" s="297"/>
      <c r="J203" s="297"/>
      <c r="K203" s="340"/>
    </row>
    <row r="204" ht="15" customHeight="1">
      <c r="B204" s="319"/>
      <c r="C204" s="297"/>
      <c r="D204" s="297"/>
      <c r="E204" s="297"/>
      <c r="F204" s="318" t="s">
        <v>46</v>
      </c>
      <c r="G204" s="297"/>
      <c r="H204" s="297" t="s">
        <v>762</v>
      </c>
      <c r="I204" s="297"/>
      <c r="J204" s="297"/>
      <c r="K204" s="340"/>
    </row>
    <row r="205" ht="15" customHeight="1">
      <c r="B205" s="319"/>
      <c r="C205" s="297"/>
      <c r="D205" s="297"/>
      <c r="E205" s="297"/>
      <c r="F205" s="318"/>
      <c r="G205" s="297"/>
      <c r="H205" s="297"/>
      <c r="I205" s="297"/>
      <c r="J205" s="297"/>
      <c r="K205" s="340"/>
    </row>
    <row r="206" ht="15" customHeight="1">
      <c r="B206" s="319"/>
      <c r="C206" s="297" t="s">
        <v>703</v>
      </c>
      <c r="D206" s="297"/>
      <c r="E206" s="297"/>
      <c r="F206" s="318" t="s">
        <v>598</v>
      </c>
      <c r="G206" s="297"/>
      <c r="H206" s="297" t="s">
        <v>763</v>
      </c>
      <c r="I206" s="297"/>
      <c r="J206" s="297"/>
      <c r="K206" s="340"/>
    </row>
    <row r="207" ht="15" customHeight="1">
      <c r="B207" s="319"/>
      <c r="C207" s="325"/>
      <c r="D207" s="297"/>
      <c r="E207" s="297"/>
      <c r="F207" s="318" t="s">
        <v>601</v>
      </c>
      <c r="G207" s="297"/>
      <c r="H207" s="297" t="s">
        <v>602</v>
      </c>
      <c r="I207" s="297"/>
      <c r="J207" s="297"/>
      <c r="K207" s="340"/>
    </row>
    <row r="208" ht="15" customHeight="1">
      <c r="B208" s="319"/>
      <c r="C208" s="297"/>
      <c r="D208" s="297"/>
      <c r="E208" s="297"/>
      <c r="F208" s="318" t="s">
        <v>78</v>
      </c>
      <c r="G208" s="297"/>
      <c r="H208" s="297" t="s">
        <v>764</v>
      </c>
      <c r="I208" s="297"/>
      <c r="J208" s="297"/>
      <c r="K208" s="340"/>
    </row>
    <row r="209" ht="15" customHeight="1">
      <c r="B209" s="357"/>
      <c r="C209" s="325"/>
      <c r="D209" s="325"/>
      <c r="E209" s="325"/>
      <c r="F209" s="318" t="s">
        <v>84</v>
      </c>
      <c r="G209" s="303"/>
      <c r="H209" s="344" t="s">
        <v>603</v>
      </c>
      <c r="I209" s="344"/>
      <c r="J209" s="344"/>
      <c r="K209" s="358"/>
    </row>
    <row r="210" ht="15" customHeight="1">
      <c r="B210" s="357"/>
      <c r="C210" s="325"/>
      <c r="D210" s="325"/>
      <c r="E210" s="325"/>
      <c r="F210" s="318" t="s">
        <v>604</v>
      </c>
      <c r="G210" s="303"/>
      <c r="H210" s="344" t="s">
        <v>765</v>
      </c>
      <c r="I210" s="344"/>
      <c r="J210" s="344"/>
      <c r="K210" s="358"/>
    </row>
    <row r="211" ht="15" customHeight="1">
      <c r="B211" s="357"/>
      <c r="C211" s="325"/>
      <c r="D211" s="325"/>
      <c r="E211" s="325"/>
      <c r="F211" s="359"/>
      <c r="G211" s="303"/>
      <c r="H211" s="360"/>
      <c r="I211" s="360"/>
      <c r="J211" s="360"/>
      <c r="K211" s="358"/>
    </row>
    <row r="212" ht="15" customHeight="1">
      <c r="B212" s="357"/>
      <c r="C212" s="297" t="s">
        <v>727</v>
      </c>
      <c r="D212" s="325"/>
      <c r="E212" s="325"/>
      <c r="F212" s="318">
        <v>1</v>
      </c>
      <c r="G212" s="303"/>
      <c r="H212" s="344" t="s">
        <v>766</v>
      </c>
      <c r="I212" s="344"/>
      <c r="J212" s="344"/>
      <c r="K212" s="358"/>
    </row>
    <row r="213" ht="15" customHeight="1">
      <c r="B213" s="357"/>
      <c r="C213" s="325"/>
      <c r="D213" s="325"/>
      <c r="E213" s="325"/>
      <c r="F213" s="318">
        <v>2</v>
      </c>
      <c r="G213" s="303"/>
      <c r="H213" s="344" t="s">
        <v>767</v>
      </c>
      <c r="I213" s="344"/>
      <c r="J213" s="344"/>
      <c r="K213" s="358"/>
    </row>
    <row r="214" ht="15" customHeight="1">
      <c r="B214" s="357"/>
      <c r="C214" s="325"/>
      <c r="D214" s="325"/>
      <c r="E214" s="325"/>
      <c r="F214" s="318">
        <v>3</v>
      </c>
      <c r="G214" s="303"/>
      <c r="H214" s="344" t="s">
        <v>768</v>
      </c>
      <c r="I214" s="344"/>
      <c r="J214" s="344"/>
      <c r="K214" s="358"/>
    </row>
    <row r="215" ht="15" customHeight="1">
      <c r="B215" s="357"/>
      <c r="C215" s="325"/>
      <c r="D215" s="325"/>
      <c r="E215" s="325"/>
      <c r="F215" s="318">
        <v>4</v>
      </c>
      <c r="G215" s="303"/>
      <c r="H215" s="344" t="s">
        <v>769</v>
      </c>
      <c r="I215" s="344"/>
      <c r="J215" s="344"/>
      <c r="K215" s="358"/>
    </row>
    <row r="216" ht="12.75" customHeight="1">
      <c r="B216" s="361"/>
      <c r="C216" s="362"/>
      <c r="D216" s="362"/>
      <c r="E216" s="362"/>
      <c r="F216" s="362"/>
      <c r="G216" s="362"/>
      <c r="H216" s="362"/>
      <c r="I216" s="362"/>
      <c r="J216" s="362"/>
      <c r="K216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Pešek (projekce)</dc:creator>
  <cp:lastModifiedBy>Roman Pešek (projekce)</cp:lastModifiedBy>
  <dcterms:created xsi:type="dcterms:W3CDTF">2018-04-10T11:10:28Z</dcterms:created>
  <dcterms:modified xsi:type="dcterms:W3CDTF">2018-04-10T11:10:38Z</dcterms:modified>
</cp:coreProperties>
</file>